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116" i="1" l="1"/>
  <c r="G116" i="1" s="1"/>
  <c r="G115" i="1"/>
  <c r="F114" i="1"/>
  <c r="E114" i="1"/>
  <c r="G114" i="1" s="1"/>
  <c r="D114" i="1"/>
  <c r="G113" i="1"/>
  <c r="G112" i="1"/>
  <c r="F111" i="1"/>
  <c r="E111" i="1"/>
  <c r="G111" i="1" s="1"/>
  <c r="D111" i="1"/>
  <c r="G110" i="1"/>
  <c r="G109" i="1"/>
  <c r="F108" i="1"/>
  <c r="E108" i="1"/>
  <c r="G108" i="1" s="1"/>
  <c r="D108" i="1"/>
  <c r="F107" i="1"/>
  <c r="E107" i="1"/>
  <c r="G107" i="1" s="1"/>
  <c r="D107" i="1"/>
  <c r="G106" i="1"/>
  <c r="E105" i="1"/>
  <c r="G105" i="1" s="1"/>
  <c r="F104" i="1"/>
  <c r="F88" i="1" s="1"/>
  <c r="F87" i="1" s="1"/>
  <c r="D104" i="1"/>
  <c r="G103" i="1"/>
  <c r="G102" i="1"/>
  <c r="E101" i="1"/>
  <c r="D101" i="1"/>
  <c r="G101" i="1" s="1"/>
  <c r="G100" i="1"/>
  <c r="G99" i="1"/>
  <c r="F98" i="1"/>
  <c r="E98" i="1"/>
  <c r="G98" i="1" s="1"/>
  <c r="D98" i="1"/>
  <c r="G97" i="1"/>
  <c r="G96" i="1"/>
  <c r="F95" i="1"/>
  <c r="E95" i="1"/>
  <c r="G95" i="1" s="1"/>
  <c r="D95" i="1"/>
  <c r="G94" i="1"/>
  <c r="G93" i="1"/>
  <c r="F92" i="1"/>
  <c r="E92" i="1"/>
  <c r="G92" i="1" s="1"/>
  <c r="D92" i="1"/>
  <c r="G91" i="1"/>
  <c r="G90" i="1"/>
  <c r="F89" i="1"/>
  <c r="E89" i="1"/>
  <c r="G89" i="1" s="1"/>
  <c r="D89" i="1"/>
  <c r="G86" i="1"/>
  <c r="G85" i="1"/>
  <c r="F84" i="1"/>
  <c r="E84" i="1"/>
  <c r="G84" i="1" s="1"/>
  <c r="D84" i="1"/>
  <c r="E83" i="1"/>
  <c r="G83" i="1" s="1"/>
  <c r="D83" i="1"/>
  <c r="G82" i="1"/>
  <c r="D82" i="1"/>
  <c r="E81" i="1"/>
  <c r="G81" i="1" s="1"/>
  <c r="D81" i="1"/>
  <c r="G80" i="1"/>
  <c r="G79" i="1"/>
  <c r="F78" i="1"/>
  <c r="E78" i="1"/>
  <c r="G78" i="1" s="1"/>
  <c r="D78" i="1"/>
  <c r="G77" i="1"/>
  <c r="G76" i="1"/>
  <c r="F75" i="1"/>
  <c r="E75" i="1"/>
  <c r="G75" i="1" s="1"/>
  <c r="D75" i="1"/>
  <c r="G74" i="1"/>
  <c r="E73" i="1"/>
  <c r="G73" i="1" s="1"/>
  <c r="F72" i="1"/>
  <c r="D72" i="1"/>
  <c r="D71" i="1"/>
  <c r="G70" i="1"/>
  <c r="G69" i="1"/>
  <c r="G65" i="1"/>
  <c r="G64" i="1"/>
  <c r="F63" i="1"/>
  <c r="F83" i="1" s="1"/>
  <c r="F81" i="1" s="1"/>
  <c r="F71" i="1" s="1"/>
  <c r="F67" i="1" s="1"/>
  <c r="E63" i="1"/>
  <c r="D63" i="1"/>
  <c r="G63" i="1" s="1"/>
  <c r="G62" i="1"/>
  <c r="E61" i="1"/>
  <c r="E60" i="1"/>
  <c r="D60" i="1"/>
  <c r="G60" i="1" s="1"/>
  <c r="E59" i="1"/>
  <c r="E57" i="1" s="1"/>
  <c r="E36" i="1" s="1"/>
  <c r="D59" i="1"/>
  <c r="G59" i="1" s="1"/>
  <c r="E58" i="1"/>
  <c r="D58" i="1"/>
  <c r="G58" i="1" s="1"/>
  <c r="F57" i="1"/>
  <c r="D57" i="1"/>
  <c r="G56" i="1"/>
  <c r="G55" i="1"/>
  <c r="F54" i="1"/>
  <c r="E54" i="1"/>
  <c r="D54" i="1"/>
  <c r="G54" i="1" s="1"/>
  <c r="G53" i="1"/>
  <c r="G52" i="1"/>
  <c r="F51" i="1"/>
  <c r="E51" i="1"/>
  <c r="D51" i="1"/>
  <c r="G51" i="1" s="1"/>
  <c r="G50" i="1"/>
  <c r="G49" i="1"/>
  <c r="F48" i="1"/>
  <c r="E48" i="1"/>
  <c r="D48" i="1"/>
  <c r="G48" i="1" s="1"/>
  <c r="F47" i="1"/>
  <c r="E47" i="1"/>
  <c r="D47" i="1"/>
  <c r="G47" i="1" s="1"/>
  <c r="F46" i="1"/>
  <c r="E46" i="1"/>
  <c r="D46" i="1"/>
  <c r="G46" i="1" s="1"/>
  <c r="F45" i="1"/>
  <c r="E45" i="1"/>
  <c r="D45" i="1"/>
  <c r="G45" i="1" s="1"/>
  <c r="F44" i="1"/>
  <c r="E44" i="1"/>
  <c r="D44" i="1"/>
  <c r="G44" i="1" s="1"/>
  <c r="F43" i="1"/>
  <c r="E43" i="1"/>
  <c r="D43" i="1"/>
  <c r="G43" i="1" s="1"/>
  <c r="F42" i="1"/>
  <c r="E42" i="1"/>
  <c r="D42" i="1"/>
  <c r="G42" i="1" s="1"/>
  <c r="F41" i="1"/>
  <c r="E41" i="1"/>
  <c r="D41" i="1"/>
  <c r="G41" i="1" s="1"/>
  <c r="F40" i="1"/>
  <c r="E40" i="1"/>
  <c r="D40" i="1"/>
  <c r="G40" i="1" s="1"/>
  <c r="F39" i="1"/>
  <c r="E39" i="1"/>
  <c r="D39" i="1"/>
  <c r="G39" i="1" s="1"/>
  <c r="F38" i="1"/>
  <c r="E38" i="1"/>
  <c r="D38" i="1"/>
  <c r="G38" i="1" s="1"/>
  <c r="F37" i="1"/>
  <c r="E37" i="1"/>
  <c r="D37" i="1"/>
  <c r="G37" i="1" s="1"/>
  <c r="G35" i="1"/>
  <c r="G34" i="1"/>
  <c r="E33" i="1"/>
  <c r="G32" i="1"/>
  <c r="G31" i="1"/>
  <c r="F30" i="1"/>
  <c r="D30" i="1"/>
  <c r="G29" i="1"/>
  <c r="G28" i="1"/>
  <c r="F27" i="1"/>
  <c r="F25" i="1" s="1"/>
  <c r="F23" i="1" s="1"/>
  <c r="F16" i="1" s="1"/>
  <c r="E27" i="1"/>
  <c r="G26" i="1"/>
  <c r="E25" i="1"/>
  <c r="D25" i="1"/>
  <c r="G24" i="1"/>
  <c r="E23" i="1"/>
  <c r="G22" i="1"/>
  <c r="G21" i="1"/>
  <c r="F20" i="1"/>
  <c r="E20" i="1"/>
  <c r="D20" i="1"/>
  <c r="G19" i="1"/>
  <c r="G18" i="1"/>
  <c r="G17" i="1"/>
  <c r="E16" i="1" l="1"/>
  <c r="E68" i="1" s="1"/>
  <c r="E66" i="1" s="1"/>
  <c r="G20" i="1"/>
  <c r="G25" i="1"/>
  <c r="D23" i="1"/>
  <c r="G27" i="1"/>
  <c r="G33" i="1"/>
  <c r="E30" i="1"/>
  <c r="G30" i="1" s="1"/>
  <c r="G57" i="1"/>
  <c r="D61" i="1"/>
  <c r="F61" i="1"/>
  <c r="F36" i="1" s="1"/>
  <c r="F68" i="1" s="1"/>
  <c r="F66" i="1" s="1"/>
  <c r="F118" i="1" s="1"/>
  <c r="E72" i="1"/>
  <c r="E71" i="1" s="1"/>
  <c r="D88" i="1"/>
  <c r="E104" i="1"/>
  <c r="E88" i="1" s="1"/>
  <c r="E87" i="1" s="1"/>
  <c r="E67" i="1" l="1"/>
  <c r="G61" i="1"/>
  <c r="D36" i="1"/>
  <c r="G36" i="1" s="1"/>
  <c r="E118" i="1"/>
  <c r="G71" i="1"/>
  <c r="D87" i="1"/>
  <c r="G88" i="1"/>
  <c r="G72" i="1"/>
  <c r="G23" i="1"/>
  <c r="D16" i="1"/>
  <c r="G104" i="1"/>
  <c r="G87" i="1" l="1"/>
  <c r="D67" i="1"/>
  <c r="G67" i="1" s="1"/>
  <c r="G16" i="1"/>
  <c r="D68" i="1"/>
  <c r="G68" i="1" l="1"/>
  <c r="D66" i="1"/>
  <c r="G66" i="1" l="1"/>
  <c r="G118" i="1" s="1"/>
  <c r="D118" i="1"/>
</calcChain>
</file>

<file path=xl/sharedStrings.xml><?xml version="1.0" encoding="utf-8"?>
<sst xmlns="http://schemas.openxmlformats.org/spreadsheetml/2006/main" count="305" uniqueCount="273">
  <si>
    <t>ОТЧЕТ  О ФИНАНСОВЫХ РЕЗУЛЬТАТАХ ДЕЯТЕЛЬНОСТИ УЧРЕЖДЕНИЯ</t>
  </si>
  <si>
    <t>КОДЫ</t>
  </si>
  <si>
    <t>Форма по ОКУД</t>
  </si>
  <si>
    <t>0503721</t>
  </si>
  <si>
    <t>Дата</t>
  </si>
  <si>
    <t>Учреждение:</t>
  </si>
  <si>
    <t>МБОУ "Парапинская  средняя общеобразовательная школа"</t>
  </si>
  <si>
    <t xml:space="preserve">по ОКПО  </t>
  </si>
  <si>
    <t/>
  </si>
  <si>
    <t xml:space="preserve">Обособленное подразделение: </t>
  </si>
  <si>
    <t xml:space="preserve">Учредитель: </t>
  </si>
  <si>
    <t>Администрация Ковылкинского муниципального района РМ</t>
  </si>
  <si>
    <t xml:space="preserve">по ОКАТО  </t>
  </si>
  <si>
    <t xml:space="preserve">Наименование органа, осуществля- </t>
  </si>
  <si>
    <t>Управление по социальной работе администрации Ковылкинского муниципального района РМ</t>
  </si>
  <si>
    <t xml:space="preserve">ющего полномочия учредителя: </t>
  </si>
  <si>
    <t xml:space="preserve">Глава по БК   </t>
  </si>
  <si>
    <t>Периодичность:  месячная</t>
  </si>
  <si>
    <t>Единица измерения: Руб. коп.</t>
  </si>
  <si>
    <t xml:space="preserve">по ОКЕИ  </t>
  </si>
  <si>
    <t>383</t>
  </si>
  <si>
    <t>Наименование показателя</t>
  </si>
  <si>
    <t>Код строки</t>
  </si>
  <si>
    <t>Код аналитики</t>
  </si>
  <si>
    <t>деятельность с целевыми средствами</t>
  </si>
  <si>
    <t>деятельность по государственному (муниципальному) заданию</t>
  </si>
  <si>
    <t>приносящая доход деятельность</t>
  </si>
  <si>
    <t>Итого</t>
  </si>
  <si>
    <t>2</t>
  </si>
  <si>
    <t>010</t>
  </si>
  <si>
    <t>100</t>
  </si>
  <si>
    <t>Доходы от собственности</t>
  </si>
  <si>
    <t>030</t>
  </si>
  <si>
    <t>120</t>
  </si>
  <si>
    <t>Доходы от оказания платных услуг (работ)</t>
  </si>
  <si>
    <t>040</t>
  </si>
  <si>
    <t>130</t>
  </si>
  <si>
    <t>Доходы от штрафов, пени, иных сумм принудительного изъятия</t>
  </si>
  <si>
    <t>050</t>
  </si>
  <si>
    <t>140</t>
  </si>
  <si>
    <t>Безвозмездные  поступления от бюджетов</t>
  </si>
  <si>
    <t>060</t>
  </si>
  <si>
    <t>150</t>
  </si>
  <si>
    <t>в том числе:
поступления от наднациональных организаций и правительств иностранных государств</t>
  </si>
  <si>
    <t>062</t>
  </si>
  <si>
    <t>152</t>
  </si>
  <si>
    <t>поступления от международных финансовых организаций</t>
  </si>
  <si>
    <t>063</t>
  </si>
  <si>
    <t>153</t>
  </si>
  <si>
    <t>Доходы от операций с активами</t>
  </si>
  <si>
    <t>090</t>
  </si>
  <si>
    <t>170</t>
  </si>
  <si>
    <t>в том числе:
доходы от переоценки активов</t>
  </si>
  <si>
    <t>091</t>
  </si>
  <si>
    <t>171</t>
  </si>
  <si>
    <t>доходы от реализации активов</t>
  </si>
  <si>
    <t>092</t>
  </si>
  <si>
    <t>172</t>
  </si>
  <si>
    <t>из них:
доходы от реализации нефинансовых активов</t>
  </si>
  <si>
    <t>093</t>
  </si>
  <si>
    <t>172.1</t>
  </si>
  <si>
    <t>расчеты с учредителем</t>
  </si>
  <si>
    <t>094</t>
  </si>
  <si>
    <t>172.2</t>
  </si>
  <si>
    <t>доходы от реализации финансовых активов</t>
  </si>
  <si>
    <t>096</t>
  </si>
  <si>
    <t>172.3</t>
  </si>
  <si>
    <t>чрезвычайные доходы от операций с активами</t>
  </si>
  <si>
    <t>099</t>
  </si>
  <si>
    <t>173</t>
  </si>
  <si>
    <t>Прочие доходы</t>
  </si>
  <si>
    <t>180</t>
  </si>
  <si>
    <t>в том числе:
субсидии</t>
  </si>
  <si>
    <t>101</t>
  </si>
  <si>
    <t xml:space="preserve"> субсидии на осуществление капитальных вложений</t>
  </si>
  <si>
    <t>102</t>
  </si>
  <si>
    <t>иные трансферты</t>
  </si>
  <si>
    <t>103</t>
  </si>
  <si>
    <t>иные прочие доходы</t>
  </si>
  <si>
    <t>104</t>
  </si>
  <si>
    <t>Доходы будущих периодов</t>
  </si>
  <si>
    <t>110</t>
  </si>
  <si>
    <t>200</t>
  </si>
  <si>
    <t>Оплата труда и начисления на выплаты по оплате труда</t>
  </si>
  <si>
    <t>160</t>
  </si>
  <si>
    <t>210</t>
  </si>
  <si>
    <t>в том числе:
заработная плата</t>
  </si>
  <si>
    <t>161</t>
  </si>
  <si>
    <t>211</t>
  </si>
  <si>
    <t>прочие выплаты</t>
  </si>
  <si>
    <t>162</t>
  </si>
  <si>
    <t>212</t>
  </si>
  <si>
    <t>начисления на выплаты по оплате труда</t>
  </si>
  <si>
    <t>163</t>
  </si>
  <si>
    <t>213</t>
  </si>
  <si>
    <t>Приобретение работ, услуг</t>
  </si>
  <si>
    <t>220</t>
  </si>
  <si>
    <t>в том числе:
услуги связи</t>
  </si>
  <si>
    <t>221</t>
  </si>
  <si>
    <t>транспортные услуги</t>
  </si>
  <si>
    <t>222</t>
  </si>
  <si>
    <t>коммунальные услуги</t>
  </si>
  <si>
    <t>223</t>
  </si>
  <si>
    <t>арендная плата за пользование имуществом</t>
  </si>
  <si>
    <t>174</t>
  </si>
  <si>
    <t>224</t>
  </si>
  <si>
    <t>работы, услуги по содержанию имущества</t>
  </si>
  <si>
    <t>175</t>
  </si>
  <si>
    <t>225</t>
  </si>
  <si>
    <t>прочие работы, услуги</t>
  </si>
  <si>
    <t>176</t>
  </si>
  <si>
    <t>226</t>
  </si>
  <si>
    <t>Обслуживание долговых обязательств</t>
  </si>
  <si>
    <t>190</t>
  </si>
  <si>
    <t>230</t>
  </si>
  <si>
    <t>в том числе:
обслуживание долговых обязательств перед резидентами</t>
  </si>
  <si>
    <t>191</t>
  </si>
  <si>
    <t>231</t>
  </si>
  <si>
    <t>обслуживание долговых обязательств перед нерезидентами</t>
  </si>
  <si>
    <t>192</t>
  </si>
  <si>
    <t>232</t>
  </si>
  <si>
    <t>Безвозмездные перечисления организациям</t>
  </si>
  <si>
    <t>240</t>
  </si>
  <si>
    <t>в том числе:
безвозмездные перечисления государственным и муниципальным организациям</t>
  </si>
  <si>
    <t>241</t>
  </si>
  <si>
    <t>безвозмездные перечисления организациям, за исключением государственных и муниципальных организаций</t>
  </si>
  <si>
    <t>242</t>
  </si>
  <si>
    <t>Безвозмездные перечисления бюджетам</t>
  </si>
  <si>
    <t>250</t>
  </si>
  <si>
    <t>в том числе:
перечисления наднациональным организациям и правительствам иностранных государств</t>
  </si>
  <si>
    <t>252</t>
  </si>
  <si>
    <t>перечисления международным организациям</t>
  </si>
  <si>
    <t>233</t>
  </si>
  <si>
    <t>253</t>
  </si>
  <si>
    <t>Социальное обеспечение</t>
  </si>
  <si>
    <t>260</t>
  </si>
  <si>
    <t>в том числе:
пособия по социальной помощи населению</t>
  </si>
  <si>
    <t>262</t>
  </si>
  <si>
    <t>пенсии, пособия, выплачиваемые организациями сектора государственного управления</t>
  </si>
  <si>
    <t>243</t>
  </si>
  <si>
    <t>263</t>
  </si>
  <si>
    <t>Прочие расходы</t>
  </si>
  <si>
    <t>290</t>
  </si>
  <si>
    <t xml:space="preserve">Расходы по операциям с активами </t>
  </si>
  <si>
    <t>270</t>
  </si>
  <si>
    <t>в том числе:
амортизация основных средств и нематериальных активов</t>
  </si>
  <si>
    <t>261</t>
  </si>
  <si>
    <t>271</t>
  </si>
  <si>
    <t>расходование материальных запасов</t>
  </si>
  <si>
    <t>264</t>
  </si>
  <si>
    <t>272</t>
  </si>
  <si>
    <t>чрезвычайные расходы по операциям с активами</t>
  </si>
  <si>
    <t>269</t>
  </si>
  <si>
    <t>273</t>
  </si>
  <si>
    <t>Расходы будущих периодов</t>
  </si>
  <si>
    <t>300</t>
  </si>
  <si>
    <t>Операционный результат до налогообложения  (стр.010 - стр.150)</t>
  </si>
  <si>
    <t>301</t>
  </si>
  <si>
    <t>Налог на прибыль</t>
  </si>
  <si>
    <t>302</t>
  </si>
  <si>
    <t>Резервы предстоящих расходов</t>
  </si>
  <si>
    <t>303</t>
  </si>
  <si>
    <t>310</t>
  </si>
  <si>
    <t>Чистое поступление основных средств</t>
  </si>
  <si>
    <t>320</t>
  </si>
  <si>
    <t>в том числе:
увеличение стоимости основных средств</t>
  </si>
  <si>
    <t>321</t>
  </si>
  <si>
    <t>уменьшение стоимости основных средств</t>
  </si>
  <si>
    <t>322</t>
  </si>
  <si>
    <t>410</t>
  </si>
  <si>
    <t>Чистое поступление нематериальных активов</t>
  </si>
  <si>
    <t>330</t>
  </si>
  <si>
    <t>в том числе:
увеличение стоимости нематериальных активов</t>
  </si>
  <si>
    <t>331</t>
  </si>
  <si>
    <t>уменьшение стоимости нематериальных активов</t>
  </si>
  <si>
    <t>332</t>
  </si>
  <si>
    <t>420</t>
  </si>
  <si>
    <t>Чистое поступление непроизведенных активов</t>
  </si>
  <si>
    <t>350</t>
  </si>
  <si>
    <t>в том числе:
увеличение стоимости непроизведенных активов</t>
  </si>
  <si>
    <t>351</t>
  </si>
  <si>
    <t>уменьшение стоимости непроизведенных активов</t>
  </si>
  <si>
    <t>352</t>
  </si>
  <si>
    <t>430</t>
  </si>
  <si>
    <t>Чистое поступление материальных запасов</t>
  </si>
  <si>
    <t>360</t>
  </si>
  <si>
    <t>в том числе:
увеличение стоимости материальных запасов</t>
  </si>
  <si>
    <t>361</t>
  </si>
  <si>
    <t>340</t>
  </si>
  <si>
    <t>уменьшение стоимости материальных запасов</t>
  </si>
  <si>
    <t>362</t>
  </si>
  <si>
    <t>440</t>
  </si>
  <si>
    <t>Чистое изменение затрат на изготовление готовой продукции (работ, услуг)</t>
  </si>
  <si>
    <t>370</t>
  </si>
  <si>
    <t>в том числе:
увеличение затрат</t>
  </si>
  <si>
    <t>371</t>
  </si>
  <si>
    <t>уменьшение затрат</t>
  </si>
  <si>
    <t>372</t>
  </si>
  <si>
    <t>380</t>
  </si>
  <si>
    <t>390</t>
  </si>
  <si>
    <t>Чистое поступление средств учреждений</t>
  </si>
  <si>
    <t>в том числе:
поступление средств</t>
  </si>
  <si>
    <t>411</t>
  </si>
  <si>
    <t>510</t>
  </si>
  <si>
    <t>выбытие средств</t>
  </si>
  <si>
    <t>412</t>
  </si>
  <si>
    <t>610</t>
  </si>
  <si>
    <t>Чистое поступление ценных бумаг, кроме акций</t>
  </si>
  <si>
    <t>в том числе:
увеличение стоимости ценных бумаг, кроме акций</t>
  </si>
  <si>
    <t>421</t>
  </si>
  <si>
    <t>520</t>
  </si>
  <si>
    <t>уменьшение стоимости ценных бумаг, кроме акций</t>
  </si>
  <si>
    <t>422</t>
  </si>
  <si>
    <t>620</t>
  </si>
  <si>
    <t>Чистое поступление акций и иных форм участия в капитале</t>
  </si>
  <si>
    <t>в том числе:
увеличение стоимости акций и иных форм участия в капитале</t>
  </si>
  <si>
    <t>441</t>
  </si>
  <si>
    <t>530</t>
  </si>
  <si>
    <t>уменьшение стоимости акций и иных форм участия в капитале</t>
  </si>
  <si>
    <t>442</t>
  </si>
  <si>
    <t>630</t>
  </si>
  <si>
    <t>Чистое предоставление займов (ссуд)</t>
  </si>
  <si>
    <t>460</t>
  </si>
  <si>
    <t>в том числе:
увеличение задолженности по  предоставленным займам (ссудам)</t>
  </si>
  <si>
    <t>461</t>
  </si>
  <si>
    <t>540</t>
  </si>
  <si>
    <t>уменьшение задолженности по  предоставленным займам (ссудам)</t>
  </si>
  <si>
    <t>462</t>
  </si>
  <si>
    <t>640</t>
  </si>
  <si>
    <t>Чистое поступление иных финансовых активов</t>
  </si>
  <si>
    <t>470</t>
  </si>
  <si>
    <t>в том числе:
увеличение стоимости  иных финансовых активов</t>
  </si>
  <si>
    <t>471</t>
  </si>
  <si>
    <t>550</t>
  </si>
  <si>
    <t>уменьшение стоимости  иных финансовых активов</t>
  </si>
  <si>
    <t>472</t>
  </si>
  <si>
    <t>650</t>
  </si>
  <si>
    <t xml:space="preserve">Чистое увеличение дебиторской задолженности </t>
  </si>
  <si>
    <t>480</t>
  </si>
  <si>
    <t>в том числе:
увеличение дебиторской задолженности</t>
  </si>
  <si>
    <t>481</t>
  </si>
  <si>
    <t>560</t>
  </si>
  <si>
    <t>уменьшение дебиторской задолженности</t>
  </si>
  <si>
    <t>482</t>
  </si>
  <si>
    <t>660</t>
  </si>
  <si>
    <t>Чистое увеличение задолженности по привлечениям перед резидентами</t>
  </si>
  <si>
    <t>в том числе:
увеличение задолженности по привлечениям перед резидентами</t>
  </si>
  <si>
    <t>521</t>
  </si>
  <si>
    <t>710</t>
  </si>
  <si>
    <t>уменьшение задолженности по привлечениям перед резидентами</t>
  </si>
  <si>
    <t>522</t>
  </si>
  <si>
    <t>810</t>
  </si>
  <si>
    <t>Чистое увеличение задолженности по привлечениям перед нерезидентами</t>
  </si>
  <si>
    <t>в том числе:
увеличение задолженности по привлечениям перед нерезедентами</t>
  </si>
  <si>
    <t>531</t>
  </si>
  <si>
    <t>720</t>
  </si>
  <si>
    <t>уменьшение задолженности по привлечениям перед нерезидентами</t>
  </si>
  <si>
    <t>532</t>
  </si>
  <si>
    <t>820</t>
  </si>
  <si>
    <t xml:space="preserve">Чистое увеличение прочей кредиторской задолженности </t>
  </si>
  <si>
    <t>в том числе:
увеличение прочей кредиторской задолженности</t>
  </si>
  <si>
    <t>541</t>
  </si>
  <si>
    <t>730</t>
  </si>
  <si>
    <t>уменьшение прочей кредиторской задолженности</t>
  </si>
  <si>
    <t>542</t>
  </si>
  <si>
    <t>830</t>
  </si>
  <si>
    <r>
      <t xml:space="preserve">Доходы </t>
    </r>
    <r>
      <rPr>
        <sz val="9"/>
        <color theme="1"/>
        <rFont val="Arial Cyr"/>
        <charset val="204"/>
      </rPr>
      <t>(стр.030 + стр.040 + стр.050 + стр.060 + стр.090 + стр.100 + стр.110)</t>
    </r>
  </si>
  <si>
    <r>
      <t xml:space="preserve">Расходы </t>
    </r>
    <r>
      <rPr>
        <sz val="9"/>
        <color theme="1"/>
        <rFont val="Arial Cyr"/>
        <charset val="204"/>
      </rPr>
      <t xml:space="preserve"> (стр.160 + стр.170 + стр. 190 + стр.210 + стр. 230 + стр. 240 стр. 260 + стр. 270 + стр. 280)</t>
    </r>
  </si>
  <si>
    <r>
      <t xml:space="preserve">Чистый операционный результат </t>
    </r>
    <r>
      <rPr>
        <sz val="8"/>
        <color theme="1"/>
        <rFont val="Arial Cyr"/>
        <charset val="204"/>
      </rPr>
      <t>(стр.301 - стр.302+стр.303); (стр.310 + стр.380)</t>
    </r>
  </si>
  <si>
    <r>
      <t xml:space="preserve">Операции с нефинансовыми активами </t>
    </r>
    <r>
      <rPr>
        <sz val="8"/>
        <color theme="1"/>
        <rFont val="Arial Cyr"/>
        <charset val="204"/>
      </rPr>
      <t>(стр.320 + стр.330 + стр.350 + стр.360+370)</t>
    </r>
  </si>
  <si>
    <r>
      <t xml:space="preserve">Операции с финансовыми активами и обязательствами </t>
    </r>
    <r>
      <rPr>
        <sz val="9"/>
        <color theme="1"/>
        <rFont val="Arial Cyr"/>
        <charset val="204"/>
      </rPr>
      <t>(стр.390 - стр.510)</t>
    </r>
  </si>
  <si>
    <r>
      <t xml:space="preserve">Операции с финансовыми активами </t>
    </r>
    <r>
      <rPr>
        <sz val="8"/>
        <color theme="1"/>
        <rFont val="Arial Cyr"/>
        <charset val="204"/>
      </rPr>
      <t>(стр.410 + стр.420 + стр.440 +стр.460 + стр.470 + стр.480)</t>
    </r>
  </si>
  <si>
    <r>
      <t xml:space="preserve">Операции с обязательствами </t>
    </r>
    <r>
      <rPr>
        <sz val="8"/>
        <color theme="1"/>
        <rFont val="Arial Cyr"/>
        <charset val="204"/>
      </rPr>
      <t>(стр.520 + стр.530 + стр.540)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</si>
</sst>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0_ ;[Red]\-#,##0.00\ 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Arial Cyr"/>
      <charset val="204"/>
    </font>
    <font>
      <sz val="8"/>
      <color theme="1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sz val="8"/>
      <color theme="1"/>
      <name val="Arial Cyr"/>
      <charset val="204"/>
    </font>
    <font>
      <b/>
      <sz val="8"/>
      <color theme="1"/>
      <name val="Arial Cyr"/>
      <charset val="204"/>
    </font>
    <font>
      <sz val="8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9"/>
      <color theme="1"/>
      <name val="Arial Cyr"/>
      <family val="2"/>
      <charset val="204"/>
    </font>
    <font>
      <sz val="9"/>
      <color theme="1"/>
      <name val="Arial Cyr"/>
      <charset val="204"/>
    </font>
    <font>
      <i/>
      <sz val="9"/>
      <color theme="1"/>
      <name val="Arial Cyr"/>
      <family val="2"/>
      <charset val="204"/>
    </font>
    <font>
      <b/>
      <sz val="9"/>
      <color theme="1"/>
      <name val="Arial Cyr"/>
      <charset val="204"/>
    </font>
    <font>
      <i/>
      <sz val="9"/>
      <color theme="1"/>
      <name val="Arial Cyr"/>
      <charset val="204"/>
    </font>
    <font>
      <b/>
      <sz val="8"/>
      <color theme="1"/>
      <name val="Arial Cyr"/>
      <family val="2"/>
      <charset val="204"/>
    </font>
    <font>
      <sz val="10"/>
      <color theme="1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49" fontId="3" fillId="0" borderId="0" xfId="0" applyNumberFormat="1" applyFont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14" fontId="2" fillId="0" borderId="3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6" xfId="0" applyFont="1" applyBorder="1" applyAlignment="1" applyProtection="1">
      <alignment horizontal="center" vertical="top"/>
      <protection locked="0"/>
    </xf>
    <xf numFmtId="0" fontId="7" fillId="0" borderId="0" xfId="0" applyFont="1" applyProtection="1">
      <protection locked="0"/>
    </xf>
    <xf numFmtId="0" fontId="7" fillId="0" borderId="3" xfId="0" applyFont="1" applyBorder="1" applyProtection="1">
      <protection locked="0"/>
    </xf>
    <xf numFmtId="0" fontId="6" fillId="0" borderId="6" xfId="0" applyFont="1" applyBorder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49" fontId="7" fillId="0" borderId="0" xfId="0" applyNumberFormat="1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49" fontId="2" fillId="0" borderId="8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left" wrapText="1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" fontId="2" fillId="2" borderId="11" xfId="0" applyNumberFormat="1" applyFont="1" applyFill="1" applyBorder="1" applyAlignment="1" applyProtection="1">
      <alignment horizontal="right" shrinkToFit="1"/>
    </xf>
    <xf numFmtId="4" fontId="2" fillId="2" borderId="16" xfId="0" applyNumberFormat="1" applyFont="1" applyFill="1" applyBorder="1" applyAlignment="1" applyProtection="1">
      <alignment horizontal="right" shrinkToFit="1"/>
    </xf>
    <xf numFmtId="0" fontId="11" fillId="0" borderId="17" xfId="0" applyFont="1" applyBorder="1" applyAlignment="1" applyProtection="1">
      <alignment horizontal="left" wrapText="1"/>
      <protection locked="0"/>
    </xf>
    <xf numFmtId="49" fontId="2" fillId="0" borderId="18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" fontId="2" fillId="0" borderId="9" xfId="0" applyNumberFormat="1" applyFont="1" applyFill="1" applyBorder="1" applyAlignment="1" applyProtection="1">
      <alignment horizontal="right" shrinkToFit="1"/>
      <protection locked="0"/>
    </xf>
    <xf numFmtId="4" fontId="6" fillId="0" borderId="19" xfId="0" applyNumberFormat="1" applyFont="1" applyFill="1" applyBorder="1" applyAlignment="1" applyProtection="1">
      <alignment horizontal="right" shrinkToFit="1"/>
      <protection locked="0"/>
    </xf>
    <xf numFmtId="4" fontId="2" fillId="2" borderId="13" xfId="0" applyNumberFormat="1" applyFont="1" applyFill="1" applyBorder="1" applyAlignment="1" applyProtection="1">
      <alignment horizontal="right" shrinkToFit="1"/>
    </xf>
    <xf numFmtId="4" fontId="6" fillId="3" borderId="9" xfId="0" applyNumberFormat="1" applyFont="1" applyFill="1" applyBorder="1" applyAlignment="1" applyProtection="1">
      <alignment horizontal="right" shrinkToFit="1"/>
      <protection locked="0"/>
    </xf>
    <xf numFmtId="4" fontId="6" fillId="3" borderId="19" xfId="0" applyNumberFormat="1" applyFont="1" applyFill="1" applyBorder="1" applyAlignment="1" applyProtection="1">
      <alignment horizontal="right" shrinkToFit="1"/>
      <protection locked="0"/>
    </xf>
    <xf numFmtId="4" fontId="2" fillId="0" borderId="19" xfId="0" applyNumberFormat="1" applyFont="1" applyFill="1" applyBorder="1" applyAlignment="1" applyProtection="1">
      <alignment horizontal="right" shrinkToFit="1"/>
      <protection locked="0"/>
    </xf>
    <xf numFmtId="4" fontId="2" fillId="2" borderId="9" xfId="0" applyNumberFormat="1" applyFont="1" applyFill="1" applyBorder="1" applyAlignment="1" applyProtection="1">
      <alignment horizontal="right" shrinkToFit="1"/>
    </xf>
    <xf numFmtId="0" fontId="5" fillId="0" borderId="17" xfId="0" applyFont="1" applyFill="1" applyBorder="1" applyAlignment="1" applyProtection="1">
      <alignment horizontal="left" wrapText="1" indent="2"/>
      <protection locked="0"/>
    </xf>
    <xf numFmtId="4" fontId="2" fillId="0" borderId="12" xfId="0" applyNumberFormat="1" applyFont="1" applyFill="1" applyBorder="1" applyAlignment="1" applyProtection="1">
      <alignment horizontal="right" shrinkToFit="1"/>
      <protection locked="0"/>
    </xf>
    <xf numFmtId="4" fontId="2" fillId="0" borderId="20" xfId="0" applyNumberFormat="1" applyFont="1" applyFill="1" applyBorder="1" applyAlignment="1" applyProtection="1">
      <alignment horizontal="right" shrinkToFit="1"/>
      <protection locked="0"/>
    </xf>
    <xf numFmtId="4" fontId="2" fillId="2" borderId="21" xfId="0" applyNumberFormat="1" applyFont="1" applyFill="1" applyBorder="1" applyAlignment="1" applyProtection="1">
      <alignment horizontal="right" shrinkToFit="1"/>
    </xf>
    <xf numFmtId="0" fontId="2" fillId="0" borderId="17" xfId="0" applyFont="1" applyBorder="1" applyAlignment="1" applyProtection="1">
      <alignment horizontal="left" wrapText="1" indent="2"/>
      <protection locked="0"/>
    </xf>
    <xf numFmtId="0" fontId="2" fillId="0" borderId="22" xfId="0" applyFont="1" applyBorder="1" applyAlignment="1" applyProtection="1">
      <alignment horizontal="left" wrapText="1" indent="2"/>
      <protection locked="0"/>
    </xf>
    <xf numFmtId="0" fontId="2" fillId="3" borderId="17" xfId="0" applyFont="1" applyFill="1" applyBorder="1" applyAlignment="1" applyProtection="1">
      <alignment horizontal="left" wrapText="1" indent="3"/>
      <protection locked="0"/>
    </xf>
    <xf numFmtId="49" fontId="2" fillId="3" borderId="18" xfId="0" applyNumberFormat="1" applyFont="1" applyFill="1" applyBorder="1" applyAlignment="1" applyProtection="1">
      <alignment horizontal="center"/>
      <protection locked="0"/>
    </xf>
    <xf numFmtId="49" fontId="2" fillId="3" borderId="12" xfId="0" applyNumberFormat="1" applyFont="1" applyFill="1" applyBorder="1" applyAlignment="1" applyProtection="1">
      <alignment horizontal="center"/>
      <protection locked="0"/>
    </xf>
    <xf numFmtId="4" fontId="2" fillId="3" borderId="9" xfId="0" applyNumberFormat="1" applyFont="1" applyFill="1" applyBorder="1" applyAlignment="1" applyProtection="1">
      <alignment horizontal="right" shrinkToFit="1"/>
      <protection locked="0"/>
    </xf>
    <xf numFmtId="4" fontId="2" fillId="3" borderId="19" xfId="0" applyNumberFormat="1" applyFont="1" applyFill="1" applyBorder="1" applyAlignment="1" applyProtection="1">
      <alignment horizontal="right" shrinkToFit="1"/>
      <protection locked="0"/>
    </xf>
    <xf numFmtId="49" fontId="2" fillId="3" borderId="23" xfId="0" applyNumberFormat="1" applyFont="1" applyFill="1" applyBorder="1" applyAlignment="1" applyProtection="1">
      <alignment horizontal="center"/>
      <protection locked="0"/>
    </xf>
    <xf numFmtId="4" fontId="2" fillId="3" borderId="12" xfId="0" applyNumberFormat="1" applyFont="1" applyFill="1" applyBorder="1" applyAlignment="1" applyProtection="1">
      <alignment horizontal="right" shrinkToFit="1"/>
      <protection locked="0"/>
    </xf>
    <xf numFmtId="49" fontId="5" fillId="0" borderId="17" xfId="0" applyNumberFormat="1" applyFont="1" applyBorder="1" applyAlignment="1" applyProtection="1">
      <alignment horizontal="left" wrapText="1" indent="3"/>
      <protection locked="0"/>
    </xf>
    <xf numFmtId="49" fontId="5" fillId="0" borderId="23" xfId="0" applyNumberFormat="1" applyFont="1" applyBorder="1" applyAlignment="1" applyProtection="1">
      <alignment horizontal="center"/>
      <protection locked="0"/>
    </xf>
    <xf numFmtId="49" fontId="5" fillId="0" borderId="12" xfId="0" applyNumberFormat="1" applyFont="1" applyBorder="1" applyAlignment="1" applyProtection="1">
      <alignment horizontal="center"/>
      <protection locked="0"/>
    </xf>
    <xf numFmtId="49" fontId="5" fillId="0" borderId="17" xfId="0" applyNumberFormat="1" applyFont="1" applyBorder="1" applyAlignment="1" applyProtection="1">
      <alignment horizontal="left" wrapText="1" indent="2"/>
      <protection locked="0"/>
    </xf>
    <xf numFmtId="0" fontId="11" fillId="0" borderId="22" xfId="0" applyFont="1" applyBorder="1" applyAlignment="1" applyProtection="1">
      <alignment horizontal="left" wrapText="1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49" fontId="2" fillId="0" borderId="9" xfId="0" applyNumberFormat="1" applyFont="1" applyBorder="1" applyAlignment="1" applyProtection="1">
      <alignment horizontal="center"/>
      <protection locked="0"/>
    </xf>
    <xf numFmtId="4" fontId="2" fillId="2" borderId="12" xfId="0" applyNumberFormat="1" applyFont="1" applyFill="1" applyBorder="1" applyAlignment="1" applyProtection="1">
      <alignment horizontal="right" shrinkToFit="1"/>
    </xf>
    <xf numFmtId="49" fontId="5" fillId="3" borderId="24" xfId="0" applyNumberFormat="1" applyFont="1" applyFill="1" applyBorder="1" applyAlignment="1" applyProtection="1">
      <alignment horizontal="left" wrapText="1" indent="2"/>
      <protection locked="0"/>
    </xf>
    <xf numFmtId="49" fontId="5" fillId="3" borderId="18" xfId="0" applyNumberFormat="1" applyFont="1" applyFill="1" applyBorder="1" applyAlignment="1" applyProtection="1">
      <alignment horizontal="center"/>
      <protection locked="0"/>
    </xf>
    <xf numFmtId="49" fontId="5" fillId="3" borderId="9" xfId="0" applyNumberFormat="1" applyFont="1" applyFill="1" applyBorder="1" applyAlignment="1" applyProtection="1">
      <alignment horizontal="center"/>
      <protection locked="0"/>
    </xf>
    <xf numFmtId="4" fontId="6" fillId="3" borderId="9" xfId="0" applyNumberFormat="1" applyFont="1" applyFill="1" applyBorder="1" applyAlignment="1" applyProtection="1">
      <alignment horizontal="right" shrinkToFit="1"/>
    </xf>
    <xf numFmtId="0" fontId="11" fillId="0" borderId="25" xfId="0" applyFont="1" applyBorder="1" applyAlignment="1" applyProtection="1">
      <alignment horizontal="left" wrapText="1"/>
      <protection locked="0"/>
    </xf>
    <xf numFmtId="49" fontId="2" fillId="0" borderId="26" xfId="0" applyNumberFormat="1" applyFont="1" applyBorder="1" applyAlignment="1" applyProtection="1">
      <alignment horizontal="center"/>
      <protection locked="0"/>
    </xf>
    <xf numFmtId="4" fontId="2" fillId="0" borderId="27" xfId="0" applyNumberFormat="1" applyFont="1" applyFill="1" applyBorder="1" applyAlignment="1" applyProtection="1">
      <alignment horizontal="right" shrinkToFit="1"/>
      <protection locked="0"/>
    </xf>
    <xf numFmtId="4" fontId="2" fillId="0" borderId="28" xfId="0" applyNumberFormat="1" applyFont="1" applyFill="1" applyBorder="1" applyAlignment="1" applyProtection="1">
      <alignment horizontal="right" shrinkToFit="1"/>
      <protection locked="0"/>
    </xf>
    <xf numFmtId="4" fontId="2" fillId="2" borderId="29" xfId="0" applyNumberFormat="1" applyFont="1" applyFill="1" applyBorder="1" applyAlignment="1" applyProtection="1">
      <alignment horizontal="right" shrinkToFit="1"/>
    </xf>
    <xf numFmtId="49" fontId="12" fillId="0" borderId="30" xfId="0" applyNumberFormat="1" applyFont="1" applyBorder="1" applyAlignment="1" applyProtection="1">
      <alignment horizontal="left" wrapText="1"/>
      <protection locked="0"/>
    </xf>
    <xf numFmtId="49" fontId="2" fillId="0" borderId="31" xfId="0" applyNumberFormat="1" applyFont="1" applyBorder="1" applyAlignment="1" applyProtection="1">
      <alignment horizontal="center"/>
      <protection locked="0"/>
    </xf>
    <xf numFmtId="49" fontId="2" fillId="0" borderId="32" xfId="0" applyNumberFormat="1" applyFont="1" applyBorder="1" applyAlignment="1" applyProtection="1">
      <alignment horizontal="center"/>
      <protection locked="0"/>
    </xf>
    <xf numFmtId="4" fontId="5" fillId="2" borderId="12" xfId="0" applyNumberFormat="1" applyFont="1" applyFill="1" applyBorder="1" applyAlignment="1" applyProtection="1">
      <alignment horizontal="right" shrinkToFit="1"/>
    </xf>
    <xf numFmtId="4" fontId="5" fillId="2" borderId="21" xfId="0" applyNumberFormat="1" applyFont="1" applyFill="1" applyBorder="1" applyAlignment="1" applyProtection="1">
      <alignment horizontal="right" shrinkToFit="1"/>
    </xf>
    <xf numFmtId="0" fontId="11" fillId="0" borderId="17" xfId="0" applyFont="1" applyFill="1" applyBorder="1" applyAlignment="1" applyProtection="1">
      <alignment wrapText="1"/>
      <protection locked="0"/>
    </xf>
    <xf numFmtId="49" fontId="2" fillId="0" borderId="20" xfId="0" applyNumberFormat="1" applyFont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left" wrapText="1" indent="2"/>
      <protection locked="0"/>
    </xf>
    <xf numFmtId="49" fontId="5" fillId="0" borderId="17" xfId="0" applyNumberFormat="1" applyFont="1" applyFill="1" applyBorder="1" applyAlignment="1" applyProtection="1">
      <alignment horizontal="left" wrapText="1" indent="2"/>
      <protection locked="0"/>
    </xf>
    <xf numFmtId="49" fontId="5" fillId="0" borderId="18" xfId="0" applyNumberFormat="1" applyFont="1" applyBorder="1" applyAlignment="1" applyProtection="1">
      <alignment horizontal="center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4" fontId="2" fillId="2" borderId="33" xfId="0" applyNumberFormat="1" applyFont="1" applyFill="1" applyBorder="1" applyAlignment="1" applyProtection="1">
      <alignment horizontal="right" shrinkToFit="1"/>
    </xf>
    <xf numFmtId="4" fontId="2" fillId="2" borderId="10" xfId="0" applyNumberFormat="1" applyFont="1" applyFill="1" applyBorder="1" applyAlignment="1" applyProtection="1">
      <alignment horizontal="right" shrinkToFit="1"/>
    </xf>
    <xf numFmtId="49" fontId="2" fillId="0" borderId="34" xfId="0" applyNumberFormat="1" applyFont="1" applyBorder="1" applyAlignment="1" applyProtection="1">
      <alignment horizontal="center"/>
      <protection locked="0"/>
    </xf>
    <xf numFmtId="49" fontId="2" fillId="0" borderId="35" xfId="0" applyNumberFormat="1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left" wrapText="1" indent="2" readingOrder="1"/>
      <protection locked="0"/>
    </xf>
    <xf numFmtId="0" fontId="2" fillId="0" borderId="36" xfId="0" applyFont="1" applyBorder="1" applyAlignment="1" applyProtection="1">
      <alignment horizontal="left" wrapText="1" indent="2"/>
      <protection locked="0"/>
    </xf>
    <xf numFmtId="0" fontId="2" fillId="0" borderId="25" xfId="0" applyFont="1" applyBorder="1" applyAlignment="1" applyProtection="1">
      <alignment horizontal="left" wrapText="1" indent="2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0" fontId="11" fillId="0" borderId="30" xfId="0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center"/>
      <protection locked="0"/>
    </xf>
    <xf numFmtId="4" fontId="6" fillId="3" borderId="12" xfId="0" applyNumberFormat="1" applyFont="1" applyFill="1" applyBorder="1" applyAlignment="1" applyProtection="1">
      <alignment horizontal="right" shrinkToFit="1"/>
      <protection locked="0"/>
    </xf>
    <xf numFmtId="4" fontId="6" fillId="0" borderId="12" xfId="0" applyNumberFormat="1" applyFont="1" applyFill="1" applyBorder="1" applyAlignment="1" applyProtection="1">
      <alignment horizontal="right" shrinkToFit="1"/>
      <protection locked="0"/>
    </xf>
    <xf numFmtId="4" fontId="6" fillId="3" borderId="10" xfId="0" applyNumberFormat="1" applyFont="1" applyFill="1" applyBorder="1" applyAlignment="1" applyProtection="1">
      <alignment horizontal="right" shrinkToFit="1"/>
      <protection locked="0"/>
    </xf>
    <xf numFmtId="49" fontId="13" fillId="0" borderId="17" xfId="0" applyNumberFormat="1" applyFont="1" applyBorder="1" applyAlignment="1" applyProtection="1">
      <alignment horizontal="left" wrapText="1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0" fontId="14" fillId="4" borderId="17" xfId="0" applyFont="1" applyFill="1" applyBorder="1" applyAlignment="1" applyProtection="1">
      <alignment horizontal="left" wrapText="1"/>
      <protection locked="0"/>
    </xf>
    <xf numFmtId="49" fontId="2" fillId="4" borderId="18" xfId="0" applyNumberFormat="1" applyFont="1" applyFill="1" applyBorder="1" applyAlignment="1" applyProtection="1">
      <alignment horizontal="center"/>
      <protection locked="0"/>
    </xf>
    <xf numFmtId="4" fontId="2" fillId="4" borderId="37" xfId="0" applyNumberFormat="1" applyFont="1" applyFill="1" applyBorder="1" applyAlignment="1" applyProtection="1">
      <alignment horizontal="right" shrinkToFit="1"/>
      <protection locked="0"/>
    </xf>
    <xf numFmtId="4" fontId="2" fillId="4" borderId="12" xfId="0" applyNumberFormat="1" applyFont="1" applyFill="1" applyBorder="1" applyAlignment="1" applyProtection="1">
      <alignment horizontal="right" shrinkToFit="1"/>
    </xf>
    <xf numFmtId="4" fontId="2" fillId="4" borderId="21" xfId="0" applyNumberFormat="1" applyFont="1" applyFill="1" applyBorder="1" applyAlignment="1" applyProtection="1">
      <alignment horizontal="right" shrinkToFit="1"/>
    </xf>
    <xf numFmtId="4" fontId="2" fillId="0" borderId="37" xfId="0" applyNumberFormat="1" applyFont="1" applyBorder="1" applyAlignment="1" applyProtection="1">
      <alignment horizontal="right" shrinkToFit="1"/>
      <protection locked="0"/>
    </xf>
    <xf numFmtId="0" fontId="11" fillId="3" borderId="17" xfId="0" applyFont="1" applyFill="1" applyBorder="1" applyAlignment="1" applyProtection="1">
      <alignment horizontal="left" wrapText="1"/>
      <protection locked="0"/>
    </xf>
    <xf numFmtId="4" fontId="2" fillId="3" borderId="37" xfId="0" applyNumberFormat="1" applyFont="1" applyFill="1" applyBorder="1" applyAlignment="1" applyProtection="1">
      <alignment horizontal="right" shrinkToFit="1"/>
      <protection locked="0"/>
    </xf>
    <xf numFmtId="4" fontId="2" fillId="3" borderId="20" xfId="0" applyNumberFormat="1" applyFont="1" applyFill="1" applyBorder="1" applyAlignment="1" applyProtection="1">
      <alignment horizontal="right" shrinkToFit="1"/>
      <protection locked="0"/>
    </xf>
    <xf numFmtId="0" fontId="14" fillId="0" borderId="17" xfId="0" applyFont="1" applyBorder="1" applyAlignment="1" applyProtection="1">
      <alignment horizontal="left" wrapText="1"/>
      <protection locked="0"/>
    </xf>
    <xf numFmtId="4" fontId="2" fillId="0" borderId="35" xfId="0" applyNumberFormat="1" applyFont="1" applyBorder="1" applyAlignment="1" applyProtection="1">
      <alignment horizontal="right" shrinkToFit="1"/>
      <protection locked="0"/>
    </xf>
    <xf numFmtId="4" fontId="2" fillId="0" borderId="10" xfId="0" applyNumberFormat="1" applyFont="1" applyFill="1" applyBorder="1" applyAlignment="1" applyProtection="1">
      <alignment horizontal="right" shrinkToFit="1"/>
      <protection locked="0"/>
    </xf>
    <xf numFmtId="4" fontId="2" fillId="0" borderId="38" xfId="0" applyNumberFormat="1" applyFont="1" applyFill="1" applyBorder="1" applyAlignment="1" applyProtection="1">
      <alignment horizontal="right" shrinkToFit="1"/>
      <protection locked="0"/>
    </xf>
    <xf numFmtId="4" fontId="2" fillId="0" borderId="4" xfId="0" applyNumberFormat="1" applyFont="1" applyBorder="1" applyAlignment="1" applyProtection="1">
      <alignment horizontal="right" shrinkToFit="1"/>
      <protection locked="0"/>
    </xf>
    <xf numFmtId="4" fontId="2" fillId="0" borderId="6" xfId="0" applyNumberFormat="1" applyFont="1" applyBorder="1" applyAlignment="1" applyProtection="1">
      <alignment horizontal="right" shrinkToFit="1"/>
      <protection locked="0"/>
    </xf>
    <xf numFmtId="4" fontId="6" fillId="0" borderId="10" xfId="0" applyNumberFormat="1" applyFont="1" applyFill="1" applyBorder="1" applyAlignment="1" applyProtection="1">
      <alignment horizontal="right" shrinkToFit="1"/>
      <protection locked="0"/>
    </xf>
    <xf numFmtId="4" fontId="6" fillId="3" borderId="38" xfId="0" applyNumberFormat="1" applyFont="1" applyFill="1" applyBorder="1" applyAlignment="1" applyProtection="1">
      <alignment horizontal="right" shrinkToFit="1"/>
      <protection locked="0"/>
    </xf>
    <xf numFmtId="4" fontId="6" fillId="0" borderId="9" xfId="0" applyNumberFormat="1" applyFont="1" applyFill="1" applyBorder="1" applyAlignment="1" applyProtection="1">
      <alignment horizontal="right" shrinkToFit="1"/>
      <protection locked="0"/>
    </xf>
    <xf numFmtId="0" fontId="9" fillId="0" borderId="22" xfId="0" applyFont="1" applyBorder="1" applyAlignment="1" applyProtection="1">
      <alignment horizontal="left" wrapText="1"/>
      <protection locked="0"/>
    </xf>
    <xf numFmtId="49" fontId="5" fillId="0" borderId="14" xfId="0" applyNumberFormat="1" applyFont="1" applyBorder="1" applyAlignment="1" applyProtection="1">
      <alignment horizontal="center"/>
      <protection locked="0"/>
    </xf>
    <xf numFmtId="49" fontId="5" fillId="0" borderId="36" xfId="0" applyNumberFormat="1" applyFont="1" applyBorder="1" applyAlignment="1" applyProtection="1">
      <alignment horizontal="left" wrapText="1" indent="2"/>
      <protection locked="0"/>
    </xf>
    <xf numFmtId="4" fontId="2" fillId="5" borderId="12" xfId="0" applyNumberFormat="1" applyFont="1" applyFill="1" applyBorder="1" applyAlignment="1" applyProtection="1">
      <alignment horizontal="right" shrinkToFit="1"/>
      <protection locked="0"/>
    </xf>
    <xf numFmtId="4" fontId="6" fillId="5" borderId="20" xfId="0" applyNumberFormat="1" applyFont="1" applyFill="1" applyBorder="1" applyAlignment="1" applyProtection="1">
      <alignment horizontal="right" shrinkToFit="1"/>
      <protection locked="0"/>
    </xf>
    <xf numFmtId="4" fontId="2" fillId="5" borderId="9" xfId="0" applyNumberFormat="1" applyFont="1" applyFill="1" applyBorder="1" applyAlignment="1" applyProtection="1">
      <alignment horizontal="right" shrinkToFit="1"/>
      <protection locked="0"/>
    </xf>
    <xf numFmtId="4" fontId="14" fillId="5" borderId="19" xfId="0" applyNumberFormat="1" applyFont="1" applyFill="1" applyBorder="1" applyAlignment="1" applyProtection="1">
      <alignment horizontal="right" shrinkToFit="1"/>
      <protection locked="0"/>
    </xf>
    <xf numFmtId="49" fontId="2" fillId="0" borderId="39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" fontId="2" fillId="5" borderId="1" xfId="0" applyNumberFormat="1" applyFont="1" applyFill="1" applyBorder="1" applyAlignment="1" applyProtection="1">
      <alignment horizontal="right" shrinkToFit="1"/>
      <protection locked="0"/>
    </xf>
    <xf numFmtId="4" fontId="14" fillId="5" borderId="40" xfId="0" applyNumberFormat="1" applyFont="1" applyFill="1" applyBorder="1" applyAlignment="1" applyProtection="1">
      <alignment horizontal="right" shrinkToFit="1"/>
      <protection locked="0"/>
    </xf>
    <xf numFmtId="4" fontId="2" fillId="2" borderId="41" xfId="0" applyNumberFormat="1" applyFont="1" applyFill="1" applyBorder="1" applyAlignment="1" applyProtection="1">
      <alignment horizontal="right" shrinkToFit="1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165" fontId="12" fillId="2" borderId="42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64;&#1082;&#1086;&#1083;&#1072;\Desktop\2017\&#1055;&#1072;&#1088;&#1072;&#1087;&#1080;&#1085;&#1086;%20&#1089;&#1086;&#1096;%20&#1041;&#1072;&#1083;&#1072;&#1085;&#1089;%20&#1085;&#1072;%2001,01,2017&#1075;%20&#1052;&#1041;&#1054;&#1059;%20&#1055;&#1072;&#1088;&#1072;&#1087;&#1080;&#1085;&#1089;&#1082;&#1072;&#1103;%20&#1057;&#1054;&#1064;%20(4)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Лист2"/>
      <sheetName val="Фин рез"/>
      <sheetName val="фактические"/>
      <sheetName val="Обязательства 2"/>
      <sheetName val="Обязательства 4"/>
      <sheetName val="Обязательства 5"/>
      <sheetName val="0503775"/>
      <sheetName val="пояснит"/>
      <sheetName val="поясн 2"/>
      <sheetName val="иные цели"/>
      <sheetName val="НФА 2"/>
      <sheetName val="НФА 4"/>
      <sheetName val="НФА 5"/>
      <sheetName val="Дебит 2"/>
      <sheetName val="Дебит 4"/>
      <sheetName val="Дебит 5"/>
      <sheetName val="Кредит 5"/>
      <sheetName val="Кредит 4 "/>
      <sheetName val="Кредит 2"/>
    </sheetNames>
    <sheetDataSet>
      <sheetData sheetId="0">
        <row r="136">
          <cell r="J136">
            <v>0</v>
          </cell>
          <cell r="O136">
            <v>6299913</v>
          </cell>
        </row>
      </sheetData>
      <sheetData sheetId="1"/>
      <sheetData sheetId="2"/>
      <sheetData sheetId="3">
        <row r="4">
          <cell r="E4">
            <v>0</v>
          </cell>
          <cell r="K4">
            <v>6174048.9699999997</v>
          </cell>
          <cell r="Q4">
            <v>0</v>
          </cell>
        </row>
        <row r="5">
          <cell r="E5">
            <v>0</v>
          </cell>
          <cell r="K5">
            <v>6230</v>
          </cell>
          <cell r="Q5">
            <v>0</v>
          </cell>
        </row>
        <row r="6">
          <cell r="E6">
            <v>0</v>
          </cell>
          <cell r="K6">
            <v>1901325.16</v>
          </cell>
          <cell r="Q6">
            <v>0</v>
          </cell>
        </row>
        <row r="7">
          <cell r="E7">
            <v>0</v>
          </cell>
          <cell r="K7">
            <v>34218.559999999998</v>
          </cell>
          <cell r="Q7">
            <v>0</v>
          </cell>
        </row>
        <row r="8">
          <cell r="E8">
            <v>0</v>
          </cell>
          <cell r="K8">
            <v>0</v>
          </cell>
          <cell r="Q8">
            <v>0</v>
          </cell>
        </row>
        <row r="9">
          <cell r="E9">
            <v>0</v>
          </cell>
          <cell r="K9">
            <v>1232571.06</v>
          </cell>
          <cell r="Q9">
            <v>20000</v>
          </cell>
        </row>
        <row r="10">
          <cell r="E10">
            <v>0</v>
          </cell>
          <cell r="K10">
            <v>0</v>
          </cell>
          <cell r="Q10">
            <v>0</v>
          </cell>
        </row>
        <row r="11">
          <cell r="E11">
            <v>0</v>
          </cell>
          <cell r="K11">
            <v>141621.17000000001</v>
          </cell>
          <cell r="Q11">
            <v>0</v>
          </cell>
        </row>
        <row r="12">
          <cell r="E12">
            <v>0</v>
          </cell>
          <cell r="K12">
            <v>195159.46</v>
          </cell>
          <cell r="Q12">
            <v>4500</v>
          </cell>
        </row>
        <row r="16">
          <cell r="E16">
            <v>0</v>
          </cell>
          <cell r="K16">
            <v>0</v>
          </cell>
        </row>
        <row r="17">
          <cell r="E17">
            <v>0</v>
          </cell>
          <cell r="K17">
            <v>0</v>
          </cell>
        </row>
        <row r="18">
          <cell r="E18">
            <v>0</v>
          </cell>
          <cell r="K18">
            <v>204689.18</v>
          </cell>
        </row>
        <row r="20">
          <cell r="D20">
            <v>569417.52</v>
          </cell>
          <cell r="E20">
            <v>569417.52</v>
          </cell>
          <cell r="K20">
            <v>61672.33</v>
          </cell>
          <cell r="Q20">
            <v>155358.95000000001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workbookViewId="0">
      <selection activeCell="G19" sqref="G19"/>
    </sheetView>
  </sheetViews>
  <sheetFormatPr defaultRowHeight="15" x14ac:dyDescent="0.25"/>
  <cols>
    <col min="1" max="1" width="24.42578125" customWidth="1"/>
    <col min="7" max="7" width="28" customWidth="1"/>
  </cols>
  <sheetData>
    <row r="1" spans="1:7" ht="16.5" thickBot="1" x14ac:dyDescent="0.3">
      <c r="A1" s="1" t="s">
        <v>0</v>
      </c>
      <c r="B1" s="1"/>
      <c r="C1" s="1"/>
      <c r="D1" s="1"/>
      <c r="E1" s="1"/>
      <c r="F1" s="2"/>
      <c r="G1" s="3" t="s">
        <v>1</v>
      </c>
    </row>
    <row r="2" spans="1:7" x14ac:dyDescent="0.25">
      <c r="A2" s="4"/>
      <c r="B2" s="5"/>
      <c r="C2" s="5"/>
      <c r="D2" s="6"/>
      <c r="E2" s="7"/>
      <c r="F2" s="8" t="s">
        <v>2</v>
      </c>
      <c r="G2" s="9" t="s">
        <v>3</v>
      </c>
    </row>
    <row r="3" spans="1:7" x14ac:dyDescent="0.25">
      <c r="A3" s="10"/>
      <c r="B3" s="11"/>
      <c r="C3" s="11"/>
      <c r="D3" s="11"/>
      <c r="E3" s="11"/>
      <c r="F3" s="8" t="s">
        <v>4</v>
      </c>
      <c r="G3" s="12"/>
    </row>
    <row r="4" spans="1:7" x14ac:dyDescent="0.25">
      <c r="A4" s="13" t="s">
        <v>5</v>
      </c>
      <c r="B4" s="14" t="s">
        <v>6</v>
      </c>
      <c r="C4" s="14"/>
      <c r="D4" s="14"/>
      <c r="E4" s="14"/>
      <c r="F4" s="8" t="s">
        <v>7</v>
      </c>
      <c r="G4" s="15" t="s">
        <v>8</v>
      </c>
    </row>
    <row r="5" spans="1:7" x14ac:dyDescent="0.25">
      <c r="A5" s="16" t="s">
        <v>9</v>
      </c>
      <c r="B5" s="17"/>
      <c r="C5" s="17"/>
      <c r="D5" s="17"/>
      <c r="E5" s="17"/>
      <c r="F5" s="18"/>
      <c r="G5" s="19"/>
    </row>
    <row r="6" spans="1:7" x14ac:dyDescent="0.25">
      <c r="A6" s="16" t="s">
        <v>10</v>
      </c>
      <c r="B6" s="20" t="s">
        <v>11</v>
      </c>
      <c r="C6" s="20"/>
      <c r="D6" s="20"/>
      <c r="E6" s="20"/>
      <c r="F6" s="8" t="s">
        <v>12</v>
      </c>
      <c r="G6" s="15"/>
    </row>
    <row r="7" spans="1:7" ht="22.5" x14ac:dyDescent="0.25">
      <c r="A7" s="13" t="s">
        <v>13</v>
      </c>
      <c r="B7" s="21" t="s">
        <v>14</v>
      </c>
      <c r="C7" s="21"/>
      <c r="D7" s="21"/>
      <c r="E7" s="21"/>
      <c r="F7" s="8" t="s">
        <v>7</v>
      </c>
      <c r="G7" s="22"/>
    </row>
    <row r="8" spans="1:7" ht="22.5" x14ac:dyDescent="0.25">
      <c r="A8" s="23" t="s">
        <v>15</v>
      </c>
      <c r="B8" s="14"/>
      <c r="C8" s="14"/>
      <c r="D8" s="14"/>
      <c r="E8" s="14"/>
      <c r="F8" s="8" t="s">
        <v>16</v>
      </c>
      <c r="G8" s="24">
        <v>902</v>
      </c>
    </row>
    <row r="9" spans="1:7" x14ac:dyDescent="0.25">
      <c r="A9" s="25" t="s">
        <v>17</v>
      </c>
      <c r="B9" s="25"/>
      <c r="C9" s="25"/>
      <c r="D9" s="25"/>
      <c r="E9" s="25"/>
      <c r="F9" s="8"/>
      <c r="G9" s="24"/>
    </row>
    <row r="10" spans="1:7" ht="15.75" thickBot="1" x14ac:dyDescent="0.3">
      <c r="A10" s="26" t="s">
        <v>18</v>
      </c>
      <c r="B10" s="27"/>
      <c r="C10" s="27"/>
      <c r="D10" s="28"/>
      <c r="E10" s="29"/>
      <c r="F10" s="8" t="s">
        <v>19</v>
      </c>
      <c r="G10" s="30" t="s">
        <v>20</v>
      </c>
    </row>
    <row r="11" spans="1:7" x14ac:dyDescent="0.25">
      <c r="A11" s="31"/>
      <c r="B11" s="31"/>
      <c r="C11" s="2"/>
      <c r="D11" s="2"/>
      <c r="E11" s="32"/>
      <c r="F11" s="32"/>
      <c r="G11" s="33"/>
    </row>
    <row r="12" spans="1:7" x14ac:dyDescent="0.25">
      <c r="A12" s="34" t="s">
        <v>21</v>
      </c>
      <c r="B12" s="35" t="s">
        <v>22</v>
      </c>
      <c r="C12" s="35" t="s">
        <v>23</v>
      </c>
      <c r="D12" s="36" t="s">
        <v>24</v>
      </c>
      <c r="E12" s="36" t="s">
        <v>25</v>
      </c>
      <c r="F12" s="36" t="s">
        <v>26</v>
      </c>
      <c r="G12" s="35" t="s">
        <v>27</v>
      </c>
    </row>
    <row r="13" spans="1:7" x14ac:dyDescent="0.25">
      <c r="A13" s="34"/>
      <c r="B13" s="37"/>
      <c r="C13" s="37"/>
      <c r="D13" s="38"/>
      <c r="E13" s="38"/>
      <c r="F13" s="38"/>
      <c r="G13" s="37"/>
    </row>
    <row r="14" spans="1:7" x14ac:dyDescent="0.25">
      <c r="A14" s="34"/>
      <c r="B14" s="37"/>
      <c r="C14" s="37"/>
      <c r="D14" s="39"/>
      <c r="E14" s="39"/>
      <c r="F14" s="39"/>
      <c r="G14" s="37"/>
    </row>
    <row r="15" spans="1:7" ht="15.75" thickBot="1" x14ac:dyDescent="0.3">
      <c r="A15" s="40">
        <v>1</v>
      </c>
      <c r="B15" s="41" t="s">
        <v>28</v>
      </c>
      <c r="C15" s="42">
        <v>3</v>
      </c>
      <c r="D15" s="42">
        <v>4</v>
      </c>
      <c r="E15" s="42">
        <v>5</v>
      </c>
      <c r="F15" s="42">
        <v>6</v>
      </c>
      <c r="G15" s="42">
        <v>7</v>
      </c>
    </row>
    <row r="16" spans="1:7" ht="36.75" x14ac:dyDescent="0.25">
      <c r="A16" s="43" t="s">
        <v>266</v>
      </c>
      <c r="B16" s="44" t="s">
        <v>29</v>
      </c>
      <c r="C16" s="45" t="s">
        <v>30</v>
      </c>
      <c r="D16" s="46">
        <f>D17+D18+D19+D20+D23+D30+D35</f>
        <v>569417.52</v>
      </c>
      <c r="E16" s="46">
        <f>E17+E18+E19+E20+E23+E30+E35</f>
        <v>9985049.1999999993</v>
      </c>
      <c r="F16" s="46">
        <f>F17+F18+F19+F20+F23+F30+F35</f>
        <v>151633.07</v>
      </c>
      <c r="G16" s="47">
        <f>D16+E16+F16</f>
        <v>10706099.789999999</v>
      </c>
    </row>
    <row r="17" spans="1:7" ht="24.75" x14ac:dyDescent="0.25">
      <c r="A17" s="48" t="s">
        <v>31</v>
      </c>
      <c r="B17" s="49" t="s">
        <v>32</v>
      </c>
      <c r="C17" s="50" t="s">
        <v>33</v>
      </c>
      <c r="D17" s="51"/>
      <c r="E17" s="51"/>
      <c r="F17" s="52"/>
      <c r="G17" s="53">
        <f t="shared" ref="G17:G83" si="0">D17+E17+F17</f>
        <v>0</v>
      </c>
    </row>
    <row r="18" spans="1:7" ht="24.75" x14ac:dyDescent="0.25">
      <c r="A18" s="48" t="s">
        <v>34</v>
      </c>
      <c r="B18" s="49" t="s">
        <v>35</v>
      </c>
      <c r="C18" s="50" t="s">
        <v>36</v>
      </c>
      <c r="D18" s="51"/>
      <c r="E18" s="54">
        <v>9984000</v>
      </c>
      <c r="F18" s="55">
        <v>151633.07</v>
      </c>
      <c r="G18" s="53">
        <f t="shared" si="0"/>
        <v>10135633.07</v>
      </c>
    </row>
    <row r="19" spans="1:7" ht="36.75" x14ac:dyDescent="0.25">
      <c r="A19" s="48" t="s">
        <v>37</v>
      </c>
      <c r="B19" s="49" t="s">
        <v>38</v>
      </c>
      <c r="C19" s="50" t="s">
        <v>39</v>
      </c>
      <c r="D19" s="51"/>
      <c r="E19" s="51"/>
      <c r="F19" s="56"/>
      <c r="G19" s="53">
        <f t="shared" si="0"/>
        <v>0</v>
      </c>
    </row>
    <row r="20" spans="1:7" ht="36.75" x14ac:dyDescent="0.25">
      <c r="A20" s="48" t="s">
        <v>40</v>
      </c>
      <c r="B20" s="49" t="s">
        <v>41</v>
      </c>
      <c r="C20" s="50" t="s">
        <v>42</v>
      </c>
      <c r="D20" s="57">
        <f>D21+D22</f>
        <v>0</v>
      </c>
      <c r="E20" s="57">
        <f>E21+E22</f>
        <v>0</v>
      </c>
      <c r="F20" s="57">
        <f>F21+F22</f>
        <v>0</v>
      </c>
      <c r="G20" s="53">
        <f t="shared" si="0"/>
        <v>0</v>
      </c>
    </row>
    <row r="21" spans="1:7" ht="68.25" x14ac:dyDescent="0.25">
      <c r="A21" s="58" t="s">
        <v>43</v>
      </c>
      <c r="B21" s="44" t="s">
        <v>44</v>
      </c>
      <c r="C21" s="50" t="s">
        <v>45</v>
      </c>
      <c r="D21" s="59"/>
      <c r="E21" s="59"/>
      <c r="F21" s="60"/>
      <c r="G21" s="61">
        <f t="shared" si="0"/>
        <v>0</v>
      </c>
    </row>
    <row r="22" spans="1:7" ht="34.5" x14ac:dyDescent="0.25">
      <c r="A22" s="62" t="s">
        <v>46</v>
      </c>
      <c r="B22" s="49" t="s">
        <v>47</v>
      </c>
      <c r="C22" s="50" t="s">
        <v>48</v>
      </c>
      <c r="D22" s="59"/>
      <c r="E22" s="59"/>
      <c r="F22" s="60"/>
      <c r="G22" s="61">
        <f t="shared" si="0"/>
        <v>0</v>
      </c>
    </row>
    <row r="23" spans="1:7" ht="24.75" x14ac:dyDescent="0.25">
      <c r="A23" s="48" t="s">
        <v>49</v>
      </c>
      <c r="B23" s="49" t="s">
        <v>50</v>
      </c>
      <c r="C23" s="50" t="s">
        <v>51</v>
      </c>
      <c r="D23" s="57">
        <f>D24+D25+D29</f>
        <v>0</v>
      </c>
      <c r="E23" s="57">
        <f>E24+E25+E29</f>
        <v>6299913</v>
      </c>
      <c r="F23" s="57">
        <f>F24+F25+F29</f>
        <v>0</v>
      </c>
      <c r="G23" s="53">
        <f t="shared" si="0"/>
        <v>6299913</v>
      </c>
    </row>
    <row r="24" spans="1:7" ht="34.5" x14ac:dyDescent="0.25">
      <c r="A24" s="63" t="s">
        <v>52</v>
      </c>
      <c r="B24" s="44" t="s">
        <v>53</v>
      </c>
      <c r="C24" s="50" t="s">
        <v>54</v>
      </c>
      <c r="D24" s="51"/>
      <c r="E24" s="51"/>
      <c r="F24" s="56"/>
      <c r="G24" s="53">
        <f t="shared" si="0"/>
        <v>0</v>
      </c>
    </row>
    <row r="25" spans="1:7" ht="23.25" x14ac:dyDescent="0.25">
      <c r="A25" s="62" t="s">
        <v>55</v>
      </c>
      <c r="B25" s="49" t="s">
        <v>56</v>
      </c>
      <c r="C25" s="50" t="s">
        <v>57</v>
      </c>
      <c r="D25" s="57">
        <f>D26+D28+D27</f>
        <v>0</v>
      </c>
      <c r="E25" s="57">
        <f>E26+E28+E27</f>
        <v>6299913</v>
      </c>
      <c r="F25" s="57">
        <f>F26+F28+F27</f>
        <v>0</v>
      </c>
      <c r="G25" s="53">
        <f t="shared" si="0"/>
        <v>6299913</v>
      </c>
    </row>
    <row r="26" spans="1:7" ht="34.5" x14ac:dyDescent="0.25">
      <c r="A26" s="64" t="s">
        <v>58</v>
      </c>
      <c r="B26" s="65" t="s">
        <v>59</v>
      </c>
      <c r="C26" s="66" t="s">
        <v>60</v>
      </c>
      <c r="D26" s="67"/>
      <c r="E26" s="67"/>
      <c r="F26" s="68"/>
      <c r="G26" s="53">
        <f t="shared" si="0"/>
        <v>0</v>
      </c>
    </row>
    <row r="27" spans="1:7" x14ac:dyDescent="0.25">
      <c r="A27" s="64" t="s">
        <v>61</v>
      </c>
      <c r="B27" s="69" t="s">
        <v>62</v>
      </c>
      <c r="C27" s="66" t="s">
        <v>63</v>
      </c>
      <c r="D27" s="70"/>
      <c r="E27" s="70">
        <f>[1]Баланс!O136</f>
        <v>6299913</v>
      </c>
      <c r="F27" s="70">
        <f>[1]Баланс!J136</f>
        <v>0</v>
      </c>
      <c r="G27" s="53">
        <f t="shared" si="0"/>
        <v>6299913</v>
      </c>
    </row>
    <row r="28" spans="1:7" ht="23.25" x14ac:dyDescent="0.25">
      <c r="A28" s="71" t="s">
        <v>64</v>
      </c>
      <c r="B28" s="72" t="s">
        <v>65</v>
      </c>
      <c r="C28" s="73" t="s">
        <v>66</v>
      </c>
      <c r="D28" s="59"/>
      <c r="E28" s="59"/>
      <c r="F28" s="60"/>
      <c r="G28" s="61">
        <f t="shared" si="0"/>
        <v>0</v>
      </c>
    </row>
    <row r="29" spans="1:7" ht="23.25" x14ac:dyDescent="0.25">
      <c r="A29" s="74" t="s">
        <v>67</v>
      </c>
      <c r="B29" s="72" t="s">
        <v>68</v>
      </c>
      <c r="C29" s="73" t="s">
        <v>69</v>
      </c>
      <c r="D29" s="59"/>
      <c r="E29" s="59"/>
      <c r="F29" s="60"/>
      <c r="G29" s="61">
        <f t="shared" si="0"/>
        <v>0</v>
      </c>
    </row>
    <row r="30" spans="1:7" x14ac:dyDescent="0.25">
      <c r="A30" s="75" t="s">
        <v>70</v>
      </c>
      <c r="B30" s="76" t="s">
        <v>30</v>
      </c>
      <c r="C30" s="77" t="s">
        <v>71</v>
      </c>
      <c r="D30" s="78">
        <f>D31+D32+D33+D34</f>
        <v>569417.52</v>
      </c>
      <c r="E30" s="78">
        <f>E31+E32+E33+E34</f>
        <v>-6298863.7999999998</v>
      </c>
      <c r="F30" s="78">
        <f>F31+F32+F33+F34</f>
        <v>0</v>
      </c>
      <c r="G30" s="61">
        <f t="shared" si="0"/>
        <v>-5729446.2799999993</v>
      </c>
    </row>
    <row r="31" spans="1:7" ht="23.25" x14ac:dyDescent="0.25">
      <c r="A31" s="79" t="s">
        <v>72</v>
      </c>
      <c r="B31" s="80" t="s">
        <v>73</v>
      </c>
      <c r="C31" s="81" t="s">
        <v>71</v>
      </c>
      <c r="D31" s="54">
        <v>569417.52</v>
      </c>
      <c r="E31" s="82"/>
      <c r="F31" s="68"/>
      <c r="G31" s="53">
        <f t="shared" si="0"/>
        <v>569417.52</v>
      </c>
    </row>
    <row r="32" spans="1:7" ht="34.5" x14ac:dyDescent="0.25">
      <c r="A32" s="79" t="s">
        <v>74</v>
      </c>
      <c r="B32" s="80" t="s">
        <v>75</v>
      </c>
      <c r="C32" s="81" t="s">
        <v>71</v>
      </c>
      <c r="D32" s="67"/>
      <c r="E32" s="54">
        <v>-6299913</v>
      </c>
      <c r="F32" s="68"/>
      <c r="G32" s="53">
        <f t="shared" si="0"/>
        <v>-6299913</v>
      </c>
    </row>
    <row r="33" spans="1:7" x14ac:dyDescent="0.25">
      <c r="A33" s="79" t="s">
        <v>76</v>
      </c>
      <c r="B33" s="80" t="s">
        <v>77</v>
      </c>
      <c r="C33" s="81" t="s">
        <v>71</v>
      </c>
      <c r="D33" s="67"/>
      <c r="E33" s="54">
        <f>380+669.2</f>
        <v>1049.2</v>
      </c>
      <c r="F33" s="68"/>
      <c r="G33" s="53">
        <f t="shared" si="0"/>
        <v>1049.2</v>
      </c>
    </row>
    <row r="34" spans="1:7" x14ac:dyDescent="0.25">
      <c r="A34" s="79" t="s">
        <v>78</v>
      </c>
      <c r="B34" s="80" t="s">
        <v>79</v>
      </c>
      <c r="C34" s="81" t="s">
        <v>71</v>
      </c>
      <c r="D34" s="67"/>
      <c r="E34" s="67"/>
      <c r="F34" s="68"/>
      <c r="G34" s="53">
        <f t="shared" si="0"/>
        <v>0</v>
      </c>
    </row>
    <row r="35" spans="1:7" ht="15.75" thickBot="1" x14ac:dyDescent="0.3">
      <c r="A35" s="83" t="s">
        <v>80</v>
      </c>
      <c r="B35" s="84" t="s">
        <v>81</v>
      </c>
      <c r="C35" s="50">
        <v>130</v>
      </c>
      <c r="D35" s="85"/>
      <c r="E35" s="85"/>
      <c r="F35" s="86"/>
      <c r="G35" s="87">
        <f t="shared" si="0"/>
        <v>0</v>
      </c>
    </row>
    <row r="36" spans="1:7" ht="48.75" x14ac:dyDescent="0.25">
      <c r="A36" s="88" t="s">
        <v>267</v>
      </c>
      <c r="B36" s="89" t="s">
        <v>42</v>
      </c>
      <c r="C36" s="90" t="s">
        <v>82</v>
      </c>
      <c r="D36" s="91">
        <f>D37+D41+D48+D51+D54+D57+D60+D61+D65</f>
        <v>569417.52</v>
      </c>
      <c r="E36" s="91">
        <f>E37+E41+E48+E51+E54+E57+E60+E61+E65</f>
        <v>10227926.339999998</v>
      </c>
      <c r="F36" s="91">
        <f>F37+F41+F48+F51+F54+F57+F60+F61+F65</f>
        <v>179858.95</v>
      </c>
      <c r="G36" s="92">
        <f t="shared" si="0"/>
        <v>10977202.809999997</v>
      </c>
    </row>
    <row r="37" spans="1:7" ht="36.75" x14ac:dyDescent="0.25">
      <c r="A37" s="93" t="s">
        <v>83</v>
      </c>
      <c r="B37" s="49" t="s">
        <v>84</v>
      </c>
      <c r="C37" s="94" t="s">
        <v>85</v>
      </c>
      <c r="D37" s="78">
        <f>D38+D39+D40</f>
        <v>0</v>
      </c>
      <c r="E37" s="78">
        <f>E38+E39+E40</f>
        <v>8081604.1299999999</v>
      </c>
      <c r="F37" s="78">
        <f>F38+F39+F40</f>
        <v>0</v>
      </c>
      <c r="G37" s="61">
        <f t="shared" si="0"/>
        <v>8081604.1299999999</v>
      </c>
    </row>
    <row r="38" spans="1:7" ht="23.25" x14ac:dyDescent="0.25">
      <c r="A38" s="95" t="s">
        <v>86</v>
      </c>
      <c r="B38" s="44" t="s">
        <v>87</v>
      </c>
      <c r="C38" s="94" t="s">
        <v>88</v>
      </c>
      <c r="D38" s="51">
        <f>[1]фактические!E4</f>
        <v>0</v>
      </c>
      <c r="E38" s="51">
        <f>[1]фактические!K4</f>
        <v>6174048.9699999997</v>
      </c>
      <c r="F38" s="51">
        <f>[1]фактические!Q4</f>
        <v>0</v>
      </c>
      <c r="G38" s="53">
        <f t="shared" si="0"/>
        <v>6174048.9699999997</v>
      </c>
    </row>
    <row r="39" spans="1:7" x14ac:dyDescent="0.25">
      <c r="A39" s="95" t="s">
        <v>89</v>
      </c>
      <c r="B39" s="49" t="s">
        <v>90</v>
      </c>
      <c r="C39" s="94" t="s">
        <v>91</v>
      </c>
      <c r="D39" s="51">
        <f>[1]фактические!E5</f>
        <v>0</v>
      </c>
      <c r="E39" s="51">
        <f>[1]фактические!K5</f>
        <v>6230</v>
      </c>
      <c r="F39" s="51">
        <f>[1]фактические!Q5</f>
        <v>0</v>
      </c>
      <c r="G39" s="53">
        <f t="shared" si="0"/>
        <v>6230</v>
      </c>
    </row>
    <row r="40" spans="1:7" ht="23.25" x14ac:dyDescent="0.25">
      <c r="A40" s="96" t="s">
        <v>92</v>
      </c>
      <c r="B40" s="97" t="s">
        <v>93</v>
      </c>
      <c r="C40" s="98" t="s">
        <v>94</v>
      </c>
      <c r="D40" s="51">
        <f>[1]фактические!E6</f>
        <v>0</v>
      </c>
      <c r="E40" s="51">
        <f>[1]фактические!K6</f>
        <v>1901325.16</v>
      </c>
      <c r="F40" s="51">
        <f>[1]фактические!Q6</f>
        <v>0</v>
      </c>
      <c r="G40" s="99">
        <f t="shared" si="0"/>
        <v>1901325.16</v>
      </c>
    </row>
    <row r="41" spans="1:7" ht="24.75" x14ac:dyDescent="0.25">
      <c r="A41" s="48" t="s">
        <v>95</v>
      </c>
      <c r="B41" s="49" t="s">
        <v>51</v>
      </c>
      <c r="C41" s="94" t="s">
        <v>96</v>
      </c>
      <c r="D41" s="100">
        <f>SUM(D42:D47)</f>
        <v>0</v>
      </c>
      <c r="E41" s="100">
        <f>SUM(E42:E47)</f>
        <v>1603570.25</v>
      </c>
      <c r="F41" s="100">
        <f>SUM(F42:F47)</f>
        <v>24500</v>
      </c>
      <c r="G41" s="99">
        <f t="shared" si="0"/>
        <v>1628070.25</v>
      </c>
    </row>
    <row r="42" spans="1:7" ht="23.25" x14ac:dyDescent="0.25">
      <c r="A42" s="95" t="s">
        <v>97</v>
      </c>
      <c r="B42" s="44" t="s">
        <v>54</v>
      </c>
      <c r="C42" s="94" t="s">
        <v>98</v>
      </c>
      <c r="D42" s="51">
        <f>[1]фактические!E7</f>
        <v>0</v>
      </c>
      <c r="E42" s="51">
        <f>[1]фактические!K7</f>
        <v>34218.559999999998</v>
      </c>
      <c r="F42" s="51">
        <f>[1]фактические!Q7</f>
        <v>0</v>
      </c>
      <c r="G42" s="53">
        <f t="shared" si="0"/>
        <v>34218.559999999998</v>
      </c>
    </row>
    <row r="43" spans="1:7" x14ac:dyDescent="0.25">
      <c r="A43" s="62" t="s">
        <v>99</v>
      </c>
      <c r="B43" s="49" t="s">
        <v>57</v>
      </c>
      <c r="C43" s="94" t="s">
        <v>100</v>
      </c>
      <c r="D43" s="51">
        <f>[1]фактические!E8</f>
        <v>0</v>
      </c>
      <c r="E43" s="51">
        <f>[1]фактические!K8</f>
        <v>0</v>
      </c>
      <c r="F43" s="51">
        <f>[1]фактические!Q8</f>
        <v>0</v>
      </c>
      <c r="G43" s="61">
        <f t="shared" si="0"/>
        <v>0</v>
      </c>
    </row>
    <row r="44" spans="1:7" x14ac:dyDescent="0.25">
      <c r="A44" s="62" t="s">
        <v>101</v>
      </c>
      <c r="B44" s="49" t="s">
        <v>69</v>
      </c>
      <c r="C44" s="94" t="s">
        <v>102</v>
      </c>
      <c r="D44" s="51">
        <f>[1]фактические!E9</f>
        <v>0</v>
      </c>
      <c r="E44" s="51">
        <f>[1]фактические!K9</f>
        <v>1232571.06</v>
      </c>
      <c r="F44" s="51">
        <f>[1]фактические!Q9</f>
        <v>20000</v>
      </c>
      <c r="G44" s="61">
        <f t="shared" si="0"/>
        <v>1252571.06</v>
      </c>
    </row>
    <row r="45" spans="1:7" ht="23.25" x14ac:dyDescent="0.25">
      <c r="A45" s="62" t="s">
        <v>103</v>
      </c>
      <c r="B45" s="49" t="s">
        <v>104</v>
      </c>
      <c r="C45" s="94" t="s">
        <v>105</v>
      </c>
      <c r="D45" s="51">
        <f>[1]фактические!E10</f>
        <v>0</v>
      </c>
      <c r="E45" s="51">
        <f>[1]фактические!K10</f>
        <v>0</v>
      </c>
      <c r="F45" s="51">
        <f>[1]фактические!Q10</f>
        <v>0</v>
      </c>
      <c r="G45" s="53">
        <f t="shared" si="0"/>
        <v>0</v>
      </c>
    </row>
    <row r="46" spans="1:7" ht="23.25" x14ac:dyDescent="0.25">
      <c r="A46" s="62" t="s">
        <v>106</v>
      </c>
      <c r="B46" s="49" t="s">
        <v>107</v>
      </c>
      <c r="C46" s="94" t="s">
        <v>108</v>
      </c>
      <c r="D46" s="51">
        <f>[1]фактические!E11</f>
        <v>0</v>
      </c>
      <c r="E46" s="51">
        <f>[1]фактические!K11</f>
        <v>141621.17000000001</v>
      </c>
      <c r="F46" s="51">
        <f>[1]фактические!Q11</f>
        <v>0</v>
      </c>
      <c r="G46" s="53">
        <f t="shared" si="0"/>
        <v>141621.17000000001</v>
      </c>
    </row>
    <row r="47" spans="1:7" x14ac:dyDescent="0.25">
      <c r="A47" s="62" t="s">
        <v>109</v>
      </c>
      <c r="B47" s="49" t="s">
        <v>110</v>
      </c>
      <c r="C47" s="94" t="s">
        <v>111</v>
      </c>
      <c r="D47" s="51">
        <f>[1]фактические!E12</f>
        <v>0</v>
      </c>
      <c r="E47" s="51">
        <f>[1]фактические!K12</f>
        <v>195159.46</v>
      </c>
      <c r="F47" s="51">
        <f>[1]фактические!Q12</f>
        <v>4500</v>
      </c>
      <c r="G47" s="53">
        <f t="shared" si="0"/>
        <v>199659.46</v>
      </c>
    </row>
    <row r="48" spans="1:7" ht="24.75" x14ac:dyDescent="0.25">
      <c r="A48" s="75" t="s">
        <v>112</v>
      </c>
      <c r="B48" s="76" t="s">
        <v>113</v>
      </c>
      <c r="C48" s="101" t="s">
        <v>114</v>
      </c>
      <c r="D48" s="57">
        <f>D49+D50</f>
        <v>0</v>
      </c>
      <c r="E48" s="57">
        <f>E49+E50</f>
        <v>0</v>
      </c>
      <c r="F48" s="57">
        <f>F49+F50</f>
        <v>0</v>
      </c>
      <c r="G48" s="53">
        <f t="shared" si="0"/>
        <v>0</v>
      </c>
    </row>
    <row r="49" spans="1:7" ht="45.75" x14ac:dyDescent="0.25">
      <c r="A49" s="95" t="s">
        <v>115</v>
      </c>
      <c r="B49" s="102" t="s">
        <v>116</v>
      </c>
      <c r="C49" s="77" t="s">
        <v>117</v>
      </c>
      <c r="D49" s="59"/>
      <c r="E49" s="59"/>
      <c r="F49" s="59"/>
      <c r="G49" s="61">
        <f t="shared" si="0"/>
        <v>0</v>
      </c>
    </row>
    <row r="50" spans="1:7" ht="34.5" x14ac:dyDescent="0.25">
      <c r="A50" s="95" t="s">
        <v>118</v>
      </c>
      <c r="B50" s="102" t="s">
        <v>119</v>
      </c>
      <c r="C50" s="94" t="s">
        <v>120</v>
      </c>
      <c r="D50" s="51"/>
      <c r="E50" s="51"/>
      <c r="F50" s="51"/>
      <c r="G50" s="53">
        <f t="shared" si="0"/>
        <v>0</v>
      </c>
    </row>
    <row r="51" spans="1:7" ht="36.75" x14ac:dyDescent="0.25">
      <c r="A51" s="48" t="s">
        <v>121</v>
      </c>
      <c r="B51" s="49" t="s">
        <v>85</v>
      </c>
      <c r="C51" s="94" t="s">
        <v>122</v>
      </c>
      <c r="D51" s="100">
        <f>D52+D53</f>
        <v>0</v>
      </c>
      <c r="E51" s="100">
        <f>E52+E53</f>
        <v>0</v>
      </c>
      <c r="F51" s="100">
        <f>F52+F53</f>
        <v>0</v>
      </c>
      <c r="G51" s="99">
        <f t="shared" si="0"/>
        <v>0</v>
      </c>
    </row>
    <row r="52" spans="1:7" ht="68.25" x14ac:dyDescent="0.25">
      <c r="A52" s="103" t="s">
        <v>123</v>
      </c>
      <c r="B52" s="44" t="s">
        <v>88</v>
      </c>
      <c r="C52" s="94" t="s">
        <v>124</v>
      </c>
      <c r="D52" s="51"/>
      <c r="E52" s="51"/>
      <c r="F52" s="51"/>
      <c r="G52" s="53">
        <f t="shared" si="0"/>
        <v>0</v>
      </c>
    </row>
    <row r="53" spans="1:7" ht="79.5" x14ac:dyDescent="0.25">
      <c r="A53" s="104" t="s">
        <v>125</v>
      </c>
      <c r="B53" s="44" t="s">
        <v>91</v>
      </c>
      <c r="C53" s="94" t="s">
        <v>126</v>
      </c>
      <c r="D53" s="59"/>
      <c r="E53" s="59"/>
      <c r="F53" s="59"/>
      <c r="G53" s="61">
        <f t="shared" si="0"/>
        <v>0</v>
      </c>
    </row>
    <row r="54" spans="1:7" ht="24.75" x14ac:dyDescent="0.25">
      <c r="A54" s="48" t="s">
        <v>127</v>
      </c>
      <c r="B54" s="44" t="s">
        <v>114</v>
      </c>
      <c r="C54" s="94" t="s">
        <v>128</v>
      </c>
      <c r="D54" s="78">
        <f>D55+D56</f>
        <v>0</v>
      </c>
      <c r="E54" s="78">
        <f>E55+E56</f>
        <v>0</v>
      </c>
      <c r="F54" s="78">
        <f>F55+F56</f>
        <v>0</v>
      </c>
      <c r="G54" s="61">
        <f t="shared" si="0"/>
        <v>0</v>
      </c>
    </row>
    <row r="55" spans="1:7" ht="68.25" x14ac:dyDescent="0.25">
      <c r="A55" s="63" t="s">
        <v>129</v>
      </c>
      <c r="B55" s="44" t="s">
        <v>120</v>
      </c>
      <c r="C55" s="94" t="s">
        <v>130</v>
      </c>
      <c r="D55" s="51"/>
      <c r="E55" s="51"/>
      <c r="F55" s="51"/>
      <c r="G55" s="53">
        <f t="shared" si="0"/>
        <v>0</v>
      </c>
    </row>
    <row r="56" spans="1:7" ht="34.5" x14ac:dyDescent="0.25">
      <c r="A56" s="62" t="s">
        <v>131</v>
      </c>
      <c r="B56" s="49" t="s">
        <v>132</v>
      </c>
      <c r="C56" s="94" t="s">
        <v>133</v>
      </c>
      <c r="D56" s="51"/>
      <c r="E56" s="51"/>
      <c r="F56" s="51"/>
      <c r="G56" s="53">
        <f t="shared" si="0"/>
        <v>0</v>
      </c>
    </row>
    <row r="57" spans="1:7" x14ac:dyDescent="0.25">
      <c r="A57" s="48" t="s">
        <v>134</v>
      </c>
      <c r="B57" s="49" t="s">
        <v>122</v>
      </c>
      <c r="C57" s="94" t="s">
        <v>135</v>
      </c>
      <c r="D57" s="57">
        <f>D58+D59</f>
        <v>0</v>
      </c>
      <c r="E57" s="57">
        <f>E58+E59</f>
        <v>0</v>
      </c>
      <c r="F57" s="57">
        <f>F58+F59</f>
        <v>0</v>
      </c>
      <c r="G57" s="53">
        <f t="shared" si="0"/>
        <v>0</v>
      </c>
    </row>
    <row r="58" spans="1:7" ht="34.5" x14ac:dyDescent="0.25">
      <c r="A58" s="62" t="s">
        <v>136</v>
      </c>
      <c r="B58" s="49" t="s">
        <v>126</v>
      </c>
      <c r="C58" s="94" t="s">
        <v>137</v>
      </c>
      <c r="D58" s="51">
        <f>[1]фактические!E16</f>
        <v>0</v>
      </c>
      <c r="E58" s="59">
        <f>[1]фактические!K16</f>
        <v>0</v>
      </c>
      <c r="F58" s="51"/>
      <c r="G58" s="53">
        <f t="shared" si="0"/>
        <v>0</v>
      </c>
    </row>
    <row r="59" spans="1:7" ht="57" x14ac:dyDescent="0.25">
      <c r="A59" s="105" t="s">
        <v>138</v>
      </c>
      <c r="B59" s="49" t="s">
        <v>139</v>
      </c>
      <c r="C59" s="106" t="s">
        <v>140</v>
      </c>
      <c r="D59" s="51">
        <f>[1]фактические!E17</f>
        <v>0</v>
      </c>
      <c r="E59" s="59">
        <f>[1]фактические!K17</f>
        <v>0</v>
      </c>
      <c r="F59" s="51"/>
      <c r="G59" s="53">
        <f t="shared" si="0"/>
        <v>0</v>
      </c>
    </row>
    <row r="60" spans="1:7" x14ac:dyDescent="0.25">
      <c r="A60" s="107" t="s">
        <v>141</v>
      </c>
      <c r="B60" s="97" t="s">
        <v>128</v>
      </c>
      <c r="C60" s="108" t="s">
        <v>142</v>
      </c>
      <c r="D60" s="51">
        <f>[1]фактические!E18</f>
        <v>0</v>
      </c>
      <c r="E60" s="59">
        <f>[1]фактические!K18</f>
        <v>204689.18</v>
      </c>
      <c r="F60" s="59"/>
      <c r="G60" s="61">
        <f t="shared" si="0"/>
        <v>204689.18</v>
      </c>
    </row>
    <row r="61" spans="1:7" ht="24.75" x14ac:dyDescent="0.25">
      <c r="A61" s="107" t="s">
        <v>143</v>
      </c>
      <c r="B61" s="49" t="s">
        <v>135</v>
      </c>
      <c r="C61" s="94" t="s">
        <v>144</v>
      </c>
      <c r="D61" s="78">
        <f>SUM(D62:D64)</f>
        <v>569417.52</v>
      </c>
      <c r="E61" s="78">
        <f>SUM(E62:E64)</f>
        <v>338062.78</v>
      </c>
      <c r="F61" s="78">
        <f>SUM(F62:F64)</f>
        <v>155358.95000000001</v>
      </c>
      <c r="G61" s="61">
        <f t="shared" si="0"/>
        <v>1062839.25</v>
      </c>
    </row>
    <row r="62" spans="1:7" ht="45.75" x14ac:dyDescent="0.25">
      <c r="A62" s="62" t="s">
        <v>145</v>
      </c>
      <c r="B62" s="44" t="s">
        <v>146</v>
      </c>
      <c r="C62" s="94" t="s">
        <v>147</v>
      </c>
      <c r="D62" s="59"/>
      <c r="E62" s="109">
        <v>275341.25</v>
      </c>
      <c r="F62" s="59"/>
      <c r="G62" s="61">
        <f t="shared" si="0"/>
        <v>275341.25</v>
      </c>
    </row>
    <row r="63" spans="1:7" ht="23.25" x14ac:dyDescent="0.25">
      <c r="A63" s="104" t="s">
        <v>148</v>
      </c>
      <c r="B63" s="49" t="s">
        <v>149</v>
      </c>
      <c r="C63" s="94" t="s">
        <v>150</v>
      </c>
      <c r="D63" s="110">
        <f>[1]фактические!E20</f>
        <v>569417.52</v>
      </c>
      <c r="E63" s="111">
        <f>[1]фактические!K20+669.2+380</f>
        <v>62721.53</v>
      </c>
      <c r="F63" s="110">
        <f>[1]фактические!Q20</f>
        <v>155358.95000000001</v>
      </c>
      <c r="G63" s="61">
        <f t="shared" si="0"/>
        <v>787498</v>
      </c>
    </row>
    <row r="64" spans="1:7" ht="23.25" x14ac:dyDescent="0.25">
      <c r="A64" s="63" t="s">
        <v>151</v>
      </c>
      <c r="B64" s="49" t="s">
        <v>152</v>
      </c>
      <c r="C64" s="94" t="s">
        <v>153</v>
      </c>
      <c r="D64" s="59"/>
      <c r="E64" s="59"/>
      <c r="F64" s="59"/>
      <c r="G64" s="61">
        <f t="shared" si="0"/>
        <v>0</v>
      </c>
    </row>
    <row r="65" spans="1:7" ht="24.75" x14ac:dyDescent="0.25">
      <c r="A65" s="112" t="s">
        <v>154</v>
      </c>
      <c r="B65" s="97" t="s">
        <v>142</v>
      </c>
      <c r="C65" s="113"/>
      <c r="D65" s="59"/>
      <c r="E65" s="59"/>
      <c r="F65" s="60"/>
      <c r="G65" s="61">
        <f t="shared" si="0"/>
        <v>0</v>
      </c>
    </row>
    <row r="66" spans="1:7" ht="45.75" x14ac:dyDescent="0.25">
      <c r="A66" s="114" t="s">
        <v>268</v>
      </c>
      <c r="B66" s="115" t="s">
        <v>155</v>
      </c>
      <c r="C66" s="116"/>
      <c r="D66" s="117">
        <f>D68-D69+D70</f>
        <v>0</v>
      </c>
      <c r="E66" s="117">
        <f>E68-E69+E70</f>
        <v>-242877.13999999873</v>
      </c>
      <c r="F66" s="117">
        <f>F68-F69+F70</f>
        <v>-28225.880000000005</v>
      </c>
      <c r="G66" s="118">
        <f t="shared" si="0"/>
        <v>-271103.01999999874</v>
      </c>
    </row>
    <row r="67" spans="1:7" ht="45.75" x14ac:dyDescent="0.25">
      <c r="A67" s="114" t="s">
        <v>268</v>
      </c>
      <c r="B67" s="115"/>
      <c r="C67" s="116"/>
      <c r="D67" s="117">
        <f>D71+D87</f>
        <v>0</v>
      </c>
      <c r="E67" s="117">
        <f>E71+E87</f>
        <v>-242877.13999999873</v>
      </c>
      <c r="F67" s="117">
        <f>F71+F87</f>
        <v>-28225.880000000005</v>
      </c>
      <c r="G67" s="118">
        <f t="shared" si="0"/>
        <v>-271103.01999999874</v>
      </c>
    </row>
    <row r="68" spans="1:7" ht="36.75" x14ac:dyDescent="0.25">
      <c r="A68" s="75" t="s">
        <v>156</v>
      </c>
      <c r="B68" s="97" t="s">
        <v>157</v>
      </c>
      <c r="C68" s="119"/>
      <c r="D68" s="59">
        <f>D16-D36</f>
        <v>0</v>
      </c>
      <c r="E68" s="59">
        <f>E16-E36</f>
        <v>-242877.13999999873</v>
      </c>
      <c r="F68" s="59">
        <f>F16-F36</f>
        <v>-28225.880000000005</v>
      </c>
      <c r="G68" s="61">
        <f t="shared" si="0"/>
        <v>-271103.01999999874</v>
      </c>
    </row>
    <row r="69" spans="1:7" x14ac:dyDescent="0.25">
      <c r="A69" s="75" t="s">
        <v>158</v>
      </c>
      <c r="B69" s="97" t="s">
        <v>159</v>
      </c>
      <c r="C69" s="119"/>
      <c r="D69" s="59"/>
      <c r="E69" s="59"/>
      <c r="F69" s="60"/>
      <c r="G69" s="61">
        <f t="shared" si="0"/>
        <v>0</v>
      </c>
    </row>
    <row r="70" spans="1:7" ht="24.75" x14ac:dyDescent="0.25">
      <c r="A70" s="120" t="s">
        <v>160</v>
      </c>
      <c r="B70" s="80" t="s">
        <v>161</v>
      </c>
      <c r="C70" s="121"/>
      <c r="D70" s="70"/>
      <c r="E70" s="70"/>
      <c r="F70" s="122"/>
      <c r="G70" s="61">
        <f t="shared" si="0"/>
        <v>0</v>
      </c>
    </row>
    <row r="71" spans="1:7" ht="45.75" x14ac:dyDescent="0.25">
      <c r="A71" s="123" t="s">
        <v>269</v>
      </c>
      <c r="B71" s="49" t="s">
        <v>162</v>
      </c>
      <c r="C71" s="119"/>
      <c r="D71" s="78">
        <f>D72+D75+D78+D81+D84</f>
        <v>0</v>
      </c>
      <c r="E71" s="78">
        <f>E72+E75+E78+E81+E84</f>
        <v>-6486954.25</v>
      </c>
      <c r="F71" s="78">
        <f>F72+F75+F78+F81+F84</f>
        <v>0</v>
      </c>
      <c r="G71" s="61">
        <f t="shared" si="0"/>
        <v>-6486954.25</v>
      </c>
    </row>
    <row r="72" spans="1:7" ht="24.75" x14ac:dyDescent="0.25">
      <c r="A72" s="48" t="s">
        <v>163</v>
      </c>
      <c r="B72" s="49" t="s">
        <v>164</v>
      </c>
      <c r="C72" s="124"/>
      <c r="D72" s="57">
        <f>D73-D74</f>
        <v>0</v>
      </c>
      <c r="E72" s="57">
        <f>E73-E74</f>
        <v>-187041.25</v>
      </c>
      <c r="F72" s="57">
        <f>F73-F74</f>
        <v>0</v>
      </c>
      <c r="G72" s="53">
        <f t="shared" si="0"/>
        <v>-187041.25</v>
      </c>
    </row>
    <row r="73" spans="1:7" ht="34.5" x14ac:dyDescent="0.25">
      <c r="A73" s="62" t="s">
        <v>165</v>
      </c>
      <c r="B73" s="44" t="s">
        <v>166</v>
      </c>
      <c r="C73" s="94" t="s">
        <v>162</v>
      </c>
      <c r="D73" s="59"/>
      <c r="E73" s="109">
        <f>88300+380-380</f>
        <v>88300</v>
      </c>
      <c r="F73" s="60"/>
      <c r="G73" s="61">
        <f t="shared" si="0"/>
        <v>88300</v>
      </c>
    </row>
    <row r="74" spans="1:7" ht="23.25" x14ac:dyDescent="0.25">
      <c r="A74" s="62" t="s">
        <v>167</v>
      </c>
      <c r="B74" s="49" t="s">
        <v>168</v>
      </c>
      <c r="C74" s="94" t="s">
        <v>169</v>
      </c>
      <c r="D74" s="51"/>
      <c r="E74" s="54">
        <v>275341.25</v>
      </c>
      <c r="F74" s="56"/>
      <c r="G74" s="53">
        <f t="shared" si="0"/>
        <v>275341.25</v>
      </c>
    </row>
    <row r="75" spans="1:7" ht="24.75" x14ac:dyDescent="0.25">
      <c r="A75" s="48" t="s">
        <v>170</v>
      </c>
      <c r="B75" s="49" t="s">
        <v>171</v>
      </c>
      <c r="C75" s="119"/>
      <c r="D75" s="78">
        <f>D76-D77</f>
        <v>0</v>
      </c>
      <c r="E75" s="78">
        <f>E76-E77</f>
        <v>0</v>
      </c>
      <c r="F75" s="78">
        <f>F76-F77</f>
        <v>0</v>
      </c>
      <c r="G75" s="61">
        <f t="shared" si="0"/>
        <v>0</v>
      </c>
    </row>
    <row r="76" spans="1:7" ht="34.5" x14ac:dyDescent="0.25">
      <c r="A76" s="62" t="s">
        <v>172</v>
      </c>
      <c r="B76" s="44" t="s">
        <v>173</v>
      </c>
      <c r="C76" s="94" t="s">
        <v>164</v>
      </c>
      <c r="D76" s="125"/>
      <c r="E76" s="125"/>
      <c r="F76" s="126"/>
      <c r="G76" s="99">
        <f t="shared" si="0"/>
        <v>0</v>
      </c>
    </row>
    <row r="77" spans="1:7" ht="23.25" x14ac:dyDescent="0.25">
      <c r="A77" s="62" t="s">
        <v>174</v>
      </c>
      <c r="B77" s="49" t="s">
        <v>175</v>
      </c>
      <c r="C77" s="94" t="s">
        <v>176</v>
      </c>
      <c r="D77" s="51"/>
      <c r="E77" s="51"/>
      <c r="F77" s="56"/>
      <c r="G77" s="53">
        <f t="shared" si="0"/>
        <v>0</v>
      </c>
    </row>
    <row r="78" spans="1:7" ht="24.75" x14ac:dyDescent="0.25">
      <c r="A78" s="48" t="s">
        <v>177</v>
      </c>
      <c r="B78" s="49" t="s">
        <v>178</v>
      </c>
      <c r="C78" s="127"/>
      <c r="D78" s="78">
        <f>D79-D80</f>
        <v>0</v>
      </c>
      <c r="E78" s="78">
        <f>E79-E80</f>
        <v>-6299913</v>
      </c>
      <c r="F78" s="78">
        <f>F79-F80</f>
        <v>0</v>
      </c>
      <c r="G78" s="61">
        <f t="shared" si="0"/>
        <v>-6299913</v>
      </c>
    </row>
    <row r="79" spans="1:7" ht="34.5" x14ac:dyDescent="0.25">
      <c r="A79" s="62" t="s">
        <v>179</v>
      </c>
      <c r="B79" s="44" t="s">
        <v>180</v>
      </c>
      <c r="C79" s="94" t="s">
        <v>171</v>
      </c>
      <c r="D79" s="59"/>
      <c r="E79" s="59"/>
      <c r="F79" s="60"/>
      <c r="G79" s="61">
        <f t="shared" si="0"/>
        <v>0</v>
      </c>
    </row>
    <row r="80" spans="1:7" ht="23.25" x14ac:dyDescent="0.25">
      <c r="A80" s="62" t="s">
        <v>181</v>
      </c>
      <c r="B80" s="49" t="s">
        <v>182</v>
      </c>
      <c r="C80" s="106" t="s">
        <v>183</v>
      </c>
      <c r="D80" s="51"/>
      <c r="E80" s="54">
        <v>6299913</v>
      </c>
      <c r="F80" s="56"/>
      <c r="G80" s="53">
        <f t="shared" si="0"/>
        <v>6299913</v>
      </c>
    </row>
    <row r="81" spans="1:7" ht="24.75" x14ac:dyDescent="0.25">
      <c r="A81" s="48" t="s">
        <v>184</v>
      </c>
      <c r="B81" s="44" t="s">
        <v>185</v>
      </c>
      <c r="C81" s="128"/>
      <c r="D81" s="57">
        <f>D82-D83</f>
        <v>0</v>
      </c>
      <c r="E81" s="57">
        <f>E82-E83</f>
        <v>0</v>
      </c>
      <c r="F81" s="57">
        <f>F82-F83</f>
        <v>0</v>
      </c>
      <c r="G81" s="53">
        <f t="shared" si="0"/>
        <v>0</v>
      </c>
    </row>
    <row r="82" spans="1:7" ht="34.5" x14ac:dyDescent="0.25">
      <c r="A82" s="62" t="s">
        <v>186</v>
      </c>
      <c r="B82" s="44" t="s">
        <v>187</v>
      </c>
      <c r="C82" s="94" t="s">
        <v>188</v>
      </c>
      <c r="D82" s="129">
        <f>[1]фактические!D20</f>
        <v>569417.52</v>
      </c>
      <c r="E82" s="111">
        <v>62721.53</v>
      </c>
      <c r="F82" s="130">
        <v>155358.95000000001</v>
      </c>
      <c r="G82" s="99">
        <f t="shared" si="0"/>
        <v>787498</v>
      </c>
    </row>
    <row r="83" spans="1:7" ht="23.25" x14ac:dyDescent="0.25">
      <c r="A83" s="63" t="s">
        <v>189</v>
      </c>
      <c r="B83" s="49" t="s">
        <v>190</v>
      </c>
      <c r="C83" s="106" t="s">
        <v>191</v>
      </c>
      <c r="D83" s="131">
        <f>[1]фактические!E20</f>
        <v>569417.52</v>
      </c>
      <c r="E83" s="54">
        <f>E63</f>
        <v>62721.53</v>
      </c>
      <c r="F83" s="54">
        <f>F63</f>
        <v>155358.95000000001</v>
      </c>
      <c r="G83" s="53">
        <f t="shared" si="0"/>
        <v>787498</v>
      </c>
    </row>
    <row r="84" spans="1:7" ht="48.75" x14ac:dyDescent="0.25">
      <c r="A84" s="48" t="s">
        <v>192</v>
      </c>
      <c r="B84" s="97" t="s">
        <v>193</v>
      </c>
      <c r="C84" s="108"/>
      <c r="D84" s="78">
        <f>D85-D86</f>
        <v>0</v>
      </c>
      <c r="E84" s="78">
        <f>E85-E86</f>
        <v>0</v>
      </c>
      <c r="F84" s="78">
        <f>F85-F86</f>
        <v>0</v>
      </c>
      <c r="G84" s="61">
        <f t="shared" ref="G84:G116" si="1">D84+E84+F84</f>
        <v>0</v>
      </c>
    </row>
    <row r="85" spans="1:7" ht="23.25" x14ac:dyDescent="0.25">
      <c r="A85" s="62" t="s">
        <v>194</v>
      </c>
      <c r="B85" s="97" t="s">
        <v>195</v>
      </c>
      <c r="C85" s="108"/>
      <c r="D85" s="59"/>
      <c r="E85" s="59"/>
      <c r="F85" s="60"/>
      <c r="G85" s="61">
        <f t="shared" si="1"/>
        <v>0</v>
      </c>
    </row>
    <row r="86" spans="1:7" x14ac:dyDescent="0.25">
      <c r="A86" s="74" t="s">
        <v>196</v>
      </c>
      <c r="B86" s="97" t="s">
        <v>197</v>
      </c>
      <c r="C86" s="108"/>
      <c r="D86" s="59"/>
      <c r="E86" s="59"/>
      <c r="F86" s="60"/>
      <c r="G86" s="61">
        <f t="shared" si="1"/>
        <v>0</v>
      </c>
    </row>
    <row r="87" spans="1:7" ht="48.75" x14ac:dyDescent="0.25">
      <c r="A87" s="132" t="s">
        <v>270</v>
      </c>
      <c r="B87" s="49" t="s">
        <v>198</v>
      </c>
      <c r="C87" s="94"/>
      <c r="D87" s="78">
        <f>D88-D107</f>
        <v>0</v>
      </c>
      <c r="E87" s="78">
        <f>E88-E107</f>
        <v>6244077.1100000013</v>
      </c>
      <c r="F87" s="78">
        <f>F88-F107</f>
        <v>-28225.880000000005</v>
      </c>
      <c r="G87" s="61">
        <f t="shared" si="1"/>
        <v>6215851.2300000014</v>
      </c>
    </row>
    <row r="88" spans="1:7" ht="45.75" x14ac:dyDescent="0.25">
      <c r="A88" s="123" t="s">
        <v>271</v>
      </c>
      <c r="B88" s="49" t="s">
        <v>199</v>
      </c>
      <c r="C88" s="94"/>
      <c r="D88" s="78">
        <f>D89+D92+D95+D98+D101+D104</f>
        <v>0</v>
      </c>
      <c r="E88" s="78">
        <f>E89+E92+E95+E98+E101+E104</f>
        <v>6227504.9600000009</v>
      </c>
      <c r="F88" s="78">
        <f>F89+F92+F95+F98+F101+F104</f>
        <v>-28225.880000000005</v>
      </c>
      <c r="G88" s="61">
        <f t="shared" si="1"/>
        <v>6199279.080000001</v>
      </c>
    </row>
    <row r="89" spans="1:7" ht="24.75" x14ac:dyDescent="0.25">
      <c r="A89" s="48" t="s">
        <v>200</v>
      </c>
      <c r="B89" s="49" t="s">
        <v>169</v>
      </c>
      <c r="C89" s="94"/>
      <c r="D89" s="57">
        <f>D90-D91</f>
        <v>0</v>
      </c>
      <c r="E89" s="57">
        <f>E90-E91</f>
        <v>-72408.039999999106</v>
      </c>
      <c r="F89" s="57">
        <f>F90-F91</f>
        <v>-28225.880000000005</v>
      </c>
      <c r="G89" s="53">
        <f t="shared" si="1"/>
        <v>-100633.91999999911</v>
      </c>
    </row>
    <row r="90" spans="1:7" ht="23.25" x14ac:dyDescent="0.25">
      <c r="A90" s="104" t="s">
        <v>201</v>
      </c>
      <c r="B90" s="44" t="s">
        <v>202</v>
      </c>
      <c r="C90" s="94" t="s">
        <v>203</v>
      </c>
      <c r="D90" s="131">
        <v>569417.52</v>
      </c>
      <c r="E90" s="54">
        <v>9984000</v>
      </c>
      <c r="F90" s="55">
        <v>151633.07</v>
      </c>
      <c r="G90" s="53">
        <f t="shared" si="1"/>
        <v>10705050.59</v>
      </c>
    </row>
    <row r="91" spans="1:7" x14ac:dyDescent="0.25">
      <c r="A91" s="63" t="s">
        <v>204</v>
      </c>
      <c r="B91" s="49" t="s">
        <v>205</v>
      </c>
      <c r="C91" s="106" t="s">
        <v>206</v>
      </c>
      <c r="D91" s="131">
        <v>569417.52</v>
      </c>
      <c r="E91" s="54">
        <v>10056408.039999999</v>
      </c>
      <c r="F91" s="55">
        <v>179858.95</v>
      </c>
      <c r="G91" s="53">
        <f t="shared" si="1"/>
        <v>10805684.509999998</v>
      </c>
    </row>
    <row r="92" spans="1:7" ht="24.75" x14ac:dyDescent="0.25">
      <c r="A92" s="75" t="s">
        <v>207</v>
      </c>
      <c r="B92" s="49" t="s">
        <v>176</v>
      </c>
      <c r="C92" s="94"/>
      <c r="D92" s="57">
        <f>D93-D94</f>
        <v>0</v>
      </c>
      <c r="E92" s="57">
        <f>E93-E94</f>
        <v>0</v>
      </c>
      <c r="F92" s="57">
        <f>F93-F94</f>
        <v>0</v>
      </c>
      <c r="G92" s="53">
        <f t="shared" si="1"/>
        <v>0</v>
      </c>
    </row>
    <row r="93" spans="1:7" ht="34.5" x14ac:dyDescent="0.25">
      <c r="A93" s="63" t="s">
        <v>208</v>
      </c>
      <c r="B93" s="44" t="s">
        <v>209</v>
      </c>
      <c r="C93" s="94" t="s">
        <v>210</v>
      </c>
      <c r="D93" s="59"/>
      <c r="E93" s="59"/>
      <c r="F93" s="60"/>
      <c r="G93" s="61">
        <f t="shared" si="1"/>
        <v>0</v>
      </c>
    </row>
    <row r="94" spans="1:7" ht="23.25" x14ac:dyDescent="0.25">
      <c r="A94" s="104" t="s">
        <v>211</v>
      </c>
      <c r="B94" s="44" t="s">
        <v>212</v>
      </c>
      <c r="C94" s="50" t="s">
        <v>213</v>
      </c>
      <c r="D94" s="59"/>
      <c r="E94" s="59"/>
      <c r="F94" s="60"/>
      <c r="G94" s="61">
        <f t="shared" si="1"/>
        <v>0</v>
      </c>
    </row>
    <row r="95" spans="1:7" ht="36.75" x14ac:dyDescent="0.25">
      <c r="A95" s="75" t="s">
        <v>214</v>
      </c>
      <c r="B95" s="49" t="s">
        <v>191</v>
      </c>
      <c r="C95" s="50"/>
      <c r="D95" s="78">
        <f>D96-D97</f>
        <v>0</v>
      </c>
      <c r="E95" s="78">
        <f>E96-E97</f>
        <v>0</v>
      </c>
      <c r="F95" s="78">
        <f>F96-F97</f>
        <v>0</v>
      </c>
      <c r="G95" s="61">
        <f t="shared" si="1"/>
        <v>0</v>
      </c>
    </row>
    <row r="96" spans="1:7" ht="45.75" x14ac:dyDescent="0.25">
      <c r="A96" s="62" t="s">
        <v>215</v>
      </c>
      <c r="B96" s="44" t="s">
        <v>216</v>
      </c>
      <c r="C96" s="50" t="s">
        <v>217</v>
      </c>
      <c r="D96" s="59"/>
      <c r="E96" s="59"/>
      <c r="F96" s="60"/>
      <c r="G96" s="61">
        <f t="shared" si="1"/>
        <v>0</v>
      </c>
    </row>
    <row r="97" spans="1:7" ht="34.5" x14ac:dyDescent="0.25">
      <c r="A97" s="104" t="s">
        <v>218</v>
      </c>
      <c r="B97" s="49" t="s">
        <v>219</v>
      </c>
      <c r="C97" s="50" t="s">
        <v>220</v>
      </c>
      <c r="D97" s="59"/>
      <c r="E97" s="59"/>
      <c r="F97" s="60"/>
      <c r="G97" s="61">
        <f t="shared" si="1"/>
        <v>0</v>
      </c>
    </row>
    <row r="98" spans="1:7" ht="24.75" x14ac:dyDescent="0.25">
      <c r="A98" s="75" t="s">
        <v>221</v>
      </c>
      <c r="B98" s="49" t="s">
        <v>222</v>
      </c>
      <c r="C98" s="50"/>
      <c r="D98" s="78">
        <f>D99-D100</f>
        <v>0</v>
      </c>
      <c r="E98" s="78">
        <f>E99-E100</f>
        <v>0</v>
      </c>
      <c r="F98" s="78">
        <f>F99-F100</f>
        <v>0</v>
      </c>
      <c r="G98" s="61">
        <f t="shared" si="1"/>
        <v>0</v>
      </c>
    </row>
    <row r="99" spans="1:7" ht="45.75" x14ac:dyDescent="0.25">
      <c r="A99" s="62" t="s">
        <v>223</v>
      </c>
      <c r="B99" s="44" t="s">
        <v>224</v>
      </c>
      <c r="C99" s="50" t="s">
        <v>225</v>
      </c>
      <c r="D99" s="59"/>
      <c r="E99" s="59"/>
      <c r="F99" s="60"/>
      <c r="G99" s="61">
        <f t="shared" si="1"/>
        <v>0</v>
      </c>
    </row>
    <row r="100" spans="1:7" ht="45.75" x14ac:dyDescent="0.25">
      <c r="A100" s="104" t="s">
        <v>226</v>
      </c>
      <c r="B100" s="49" t="s">
        <v>227</v>
      </c>
      <c r="C100" s="50" t="s">
        <v>228</v>
      </c>
      <c r="D100" s="59"/>
      <c r="E100" s="59"/>
      <c r="F100" s="60"/>
      <c r="G100" s="61">
        <f t="shared" si="1"/>
        <v>0</v>
      </c>
    </row>
    <row r="101" spans="1:7" ht="24.75" x14ac:dyDescent="0.25">
      <c r="A101" s="75" t="s">
        <v>229</v>
      </c>
      <c r="B101" s="133" t="s">
        <v>230</v>
      </c>
      <c r="C101" s="50"/>
      <c r="D101" s="78">
        <f>D102-D103</f>
        <v>0</v>
      </c>
      <c r="E101" s="78">
        <f>E102-E103</f>
        <v>0</v>
      </c>
      <c r="F101" s="78"/>
      <c r="G101" s="61">
        <f t="shared" si="1"/>
        <v>0</v>
      </c>
    </row>
    <row r="102" spans="1:7" ht="34.5" x14ac:dyDescent="0.25">
      <c r="A102" s="134" t="s">
        <v>231</v>
      </c>
      <c r="B102" s="133" t="s">
        <v>232</v>
      </c>
      <c r="C102" s="50" t="s">
        <v>233</v>
      </c>
      <c r="D102" s="59"/>
      <c r="E102" s="59"/>
      <c r="F102" s="60"/>
      <c r="G102" s="61">
        <f t="shared" si="1"/>
        <v>0</v>
      </c>
    </row>
    <row r="103" spans="1:7" ht="23.25" x14ac:dyDescent="0.25">
      <c r="A103" s="134" t="s">
        <v>234</v>
      </c>
      <c r="B103" s="133" t="s">
        <v>235</v>
      </c>
      <c r="C103" s="50" t="s">
        <v>236</v>
      </c>
      <c r="D103" s="59"/>
      <c r="E103" s="59"/>
      <c r="F103" s="60"/>
      <c r="G103" s="61">
        <f t="shared" si="1"/>
        <v>0</v>
      </c>
    </row>
    <row r="104" spans="1:7" ht="36.75" x14ac:dyDescent="0.25">
      <c r="A104" s="75" t="s">
        <v>237</v>
      </c>
      <c r="B104" s="44" t="s">
        <v>238</v>
      </c>
      <c r="C104" s="77"/>
      <c r="D104" s="78">
        <f>D105-D106</f>
        <v>0</v>
      </c>
      <c r="E104" s="78">
        <f>E105-E106</f>
        <v>6299913</v>
      </c>
      <c r="F104" s="78">
        <f>F105-F106</f>
        <v>0</v>
      </c>
      <c r="G104" s="61">
        <f t="shared" si="1"/>
        <v>6299913</v>
      </c>
    </row>
    <row r="105" spans="1:7" ht="34.5" x14ac:dyDescent="0.25">
      <c r="A105" s="62" t="s">
        <v>239</v>
      </c>
      <c r="B105" s="44" t="s">
        <v>240</v>
      </c>
      <c r="C105" s="50" t="s">
        <v>241</v>
      </c>
      <c r="D105" s="110">
        <v>569417.52</v>
      </c>
      <c r="E105" s="135">
        <f>6299913+10424163.87</f>
        <v>16724076.869999999</v>
      </c>
      <c r="F105" s="136">
        <v>151633.07</v>
      </c>
      <c r="G105" s="61">
        <f t="shared" si="1"/>
        <v>17445127.460000001</v>
      </c>
    </row>
    <row r="106" spans="1:7" ht="23.25" x14ac:dyDescent="0.25">
      <c r="A106" s="62" t="s">
        <v>242</v>
      </c>
      <c r="B106" s="49" t="s">
        <v>243</v>
      </c>
      <c r="C106" s="77" t="s">
        <v>244</v>
      </c>
      <c r="D106" s="110">
        <v>569417.52</v>
      </c>
      <c r="E106" s="135">
        <v>10424163.869999999</v>
      </c>
      <c r="F106" s="136">
        <v>151633.07</v>
      </c>
      <c r="G106" s="53">
        <f t="shared" si="1"/>
        <v>11145214.459999999</v>
      </c>
    </row>
    <row r="107" spans="1:7" ht="34.5" x14ac:dyDescent="0.25">
      <c r="A107" s="123" t="s">
        <v>272</v>
      </c>
      <c r="B107" s="44" t="s">
        <v>203</v>
      </c>
      <c r="C107" s="50"/>
      <c r="D107" s="78">
        <f>D108+D111+D114</f>
        <v>0</v>
      </c>
      <c r="E107" s="78">
        <f>E108+E111+E114</f>
        <v>-16572.150000000373</v>
      </c>
      <c r="F107" s="78">
        <f>F108+F111+F114</f>
        <v>0</v>
      </c>
      <c r="G107" s="61">
        <f t="shared" si="1"/>
        <v>-16572.150000000373</v>
      </c>
    </row>
    <row r="108" spans="1:7" ht="48.75" x14ac:dyDescent="0.25">
      <c r="A108" s="48" t="s">
        <v>245</v>
      </c>
      <c r="B108" s="44" t="s">
        <v>210</v>
      </c>
      <c r="C108" s="50"/>
      <c r="D108" s="78">
        <f>D109-D110</f>
        <v>0</v>
      </c>
      <c r="E108" s="78">
        <f>E109-E110</f>
        <v>0</v>
      </c>
      <c r="F108" s="78">
        <f>F109-F110</f>
        <v>0</v>
      </c>
      <c r="G108" s="61">
        <f t="shared" si="1"/>
        <v>0</v>
      </c>
    </row>
    <row r="109" spans="1:7" ht="45.75" x14ac:dyDescent="0.25">
      <c r="A109" s="62" t="s">
        <v>246</v>
      </c>
      <c r="B109" s="44" t="s">
        <v>247</v>
      </c>
      <c r="C109" s="50" t="s">
        <v>248</v>
      </c>
      <c r="D109" s="59"/>
      <c r="E109" s="59"/>
      <c r="F109" s="60"/>
      <c r="G109" s="61">
        <f t="shared" si="1"/>
        <v>0</v>
      </c>
    </row>
    <row r="110" spans="1:7" ht="45.75" x14ac:dyDescent="0.25">
      <c r="A110" s="62" t="s">
        <v>249</v>
      </c>
      <c r="B110" s="49" t="s">
        <v>250</v>
      </c>
      <c r="C110" s="50" t="s">
        <v>251</v>
      </c>
      <c r="D110" s="59"/>
      <c r="E110" s="59"/>
      <c r="F110" s="60"/>
      <c r="G110" s="61">
        <f t="shared" si="1"/>
        <v>0</v>
      </c>
    </row>
    <row r="111" spans="1:7" ht="48.75" x14ac:dyDescent="0.25">
      <c r="A111" s="48" t="s">
        <v>252</v>
      </c>
      <c r="B111" s="49" t="s">
        <v>217</v>
      </c>
      <c r="C111" s="50"/>
      <c r="D111" s="78">
        <f>D112-D113</f>
        <v>0</v>
      </c>
      <c r="E111" s="78">
        <f>E112-E113</f>
        <v>0</v>
      </c>
      <c r="F111" s="78">
        <f>F112-F113</f>
        <v>0</v>
      </c>
      <c r="G111" s="61">
        <f t="shared" si="1"/>
        <v>0</v>
      </c>
    </row>
    <row r="112" spans="1:7" ht="45.75" x14ac:dyDescent="0.25">
      <c r="A112" s="62" t="s">
        <v>253</v>
      </c>
      <c r="B112" s="44" t="s">
        <v>254</v>
      </c>
      <c r="C112" s="50" t="s">
        <v>255</v>
      </c>
      <c r="D112" s="59"/>
      <c r="E112" s="59"/>
      <c r="F112" s="60"/>
      <c r="G112" s="61">
        <f t="shared" si="1"/>
        <v>0</v>
      </c>
    </row>
    <row r="113" spans="1:7" ht="45.75" x14ac:dyDescent="0.25">
      <c r="A113" s="63" t="s">
        <v>256</v>
      </c>
      <c r="B113" s="49" t="s">
        <v>257</v>
      </c>
      <c r="C113" s="50" t="s">
        <v>258</v>
      </c>
      <c r="D113" s="59"/>
      <c r="E113" s="59"/>
      <c r="F113" s="60"/>
      <c r="G113" s="61">
        <f t="shared" si="1"/>
        <v>0</v>
      </c>
    </row>
    <row r="114" spans="1:7" ht="36.75" x14ac:dyDescent="0.25">
      <c r="A114" s="75" t="s">
        <v>259</v>
      </c>
      <c r="B114" s="49" t="s">
        <v>225</v>
      </c>
      <c r="C114" s="50"/>
      <c r="D114" s="78">
        <f>D115-D116</f>
        <v>0</v>
      </c>
      <c r="E114" s="78">
        <f>E115-E116</f>
        <v>-16572.150000000373</v>
      </c>
      <c r="F114" s="78">
        <f>F115-F116</f>
        <v>0</v>
      </c>
      <c r="G114" s="61">
        <f t="shared" si="1"/>
        <v>-16572.150000000373</v>
      </c>
    </row>
    <row r="115" spans="1:7" ht="45.75" x14ac:dyDescent="0.25">
      <c r="A115" s="62" t="s">
        <v>260</v>
      </c>
      <c r="B115" s="44" t="s">
        <v>261</v>
      </c>
      <c r="C115" s="50" t="s">
        <v>262</v>
      </c>
      <c r="D115" s="137">
        <v>569417.52</v>
      </c>
      <c r="E115" s="137">
        <v>10628095.189999999</v>
      </c>
      <c r="F115" s="138">
        <v>179858.95</v>
      </c>
      <c r="G115" s="53">
        <f t="shared" si="1"/>
        <v>11377371.659999998</v>
      </c>
    </row>
    <row r="116" spans="1:7" ht="35.25" thickBot="1" x14ac:dyDescent="0.3">
      <c r="A116" s="105" t="s">
        <v>263</v>
      </c>
      <c r="B116" s="139" t="s">
        <v>264</v>
      </c>
      <c r="C116" s="140" t="s">
        <v>265</v>
      </c>
      <c r="D116" s="141">
        <v>569417.52</v>
      </c>
      <c r="E116" s="137">
        <f>16572.15+10662159.43-34064.24</f>
        <v>10644667.34</v>
      </c>
      <c r="F116" s="142">
        <v>179858.95</v>
      </c>
      <c r="G116" s="143">
        <f t="shared" si="1"/>
        <v>11393943.809999999</v>
      </c>
    </row>
    <row r="117" spans="1:7" ht="15.75" thickBot="1" x14ac:dyDescent="0.3">
      <c r="A117" s="144"/>
      <c r="B117" s="144"/>
      <c r="C117" s="144"/>
      <c r="D117" s="145"/>
      <c r="E117" s="145"/>
      <c r="F117" s="145"/>
      <c r="G117" s="144"/>
    </row>
    <row r="118" spans="1:7" ht="15.75" thickBot="1" x14ac:dyDescent="0.3">
      <c r="A118" s="144"/>
      <c r="B118" s="144"/>
      <c r="C118" s="144"/>
      <c r="D118" s="146">
        <f>D66-D67</f>
        <v>0</v>
      </c>
      <c r="E118" s="146">
        <f>E66-E67</f>
        <v>0</v>
      </c>
      <c r="F118" s="146">
        <f>F66-F67</f>
        <v>0</v>
      </c>
      <c r="G118" s="146">
        <f>G66-G67</f>
        <v>0</v>
      </c>
    </row>
  </sheetData>
  <mergeCells count="14">
    <mergeCell ref="F12:F14"/>
    <mergeCell ref="G12:G14"/>
    <mergeCell ref="A9:E9"/>
    <mergeCell ref="A12:A14"/>
    <mergeCell ref="B12:B14"/>
    <mergeCell ref="C12:C14"/>
    <mergeCell ref="D12:D14"/>
    <mergeCell ref="E12:E14"/>
    <mergeCell ref="A1:E1"/>
    <mergeCell ref="A3:E3"/>
    <mergeCell ref="B4:E4"/>
    <mergeCell ref="B5:E5"/>
    <mergeCell ref="B6:E6"/>
    <mergeCell ref="B7:E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2018-02-19T12:31:01Z</dcterms:modified>
</cp:coreProperties>
</file>