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65"/>
  </bookViews>
  <sheets>
    <sheet name="166,5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O22" i="1" s="1"/>
  <c r="N21" i="1"/>
  <c r="N22" i="1" s="1"/>
  <c r="M21" i="1"/>
  <c r="M22" i="1" s="1"/>
  <c r="L21" i="1"/>
  <c r="L22" i="1" s="1"/>
  <c r="K21" i="1"/>
  <c r="K22" i="1" s="1"/>
  <c r="J21" i="1"/>
  <c r="J22" i="1" s="1"/>
  <c r="I21" i="1"/>
  <c r="I22" i="1" s="1"/>
  <c r="H21" i="1"/>
  <c r="H22" i="1" s="1"/>
  <c r="G21" i="1"/>
  <c r="G22" i="1" s="1"/>
  <c r="F21" i="1"/>
  <c r="F22" i="1" s="1"/>
  <c r="E21" i="1"/>
  <c r="E22" i="1" s="1"/>
  <c r="D21" i="1"/>
  <c r="D22" i="1" s="1"/>
  <c r="O18" i="1"/>
  <c r="N18" i="1"/>
  <c r="M18" i="1"/>
  <c r="L18" i="1"/>
  <c r="K18" i="1"/>
  <c r="J18" i="1"/>
  <c r="I18" i="1"/>
  <c r="H18" i="1"/>
  <c r="G18" i="1"/>
  <c r="F18" i="1"/>
  <c r="E18" i="1"/>
  <c r="D18" i="1"/>
  <c r="O11" i="1"/>
  <c r="O23" i="1" s="1"/>
  <c r="N11" i="1"/>
  <c r="N23" i="1" s="1"/>
  <c r="M11" i="1"/>
  <c r="M23" i="1" s="1"/>
  <c r="L11" i="1"/>
  <c r="L23" i="1" s="1"/>
  <c r="K11" i="1"/>
  <c r="K23" i="1" s="1"/>
  <c r="J11" i="1"/>
  <c r="J23" i="1" s="1"/>
  <c r="I11" i="1"/>
  <c r="I23" i="1" s="1"/>
  <c r="H11" i="1"/>
  <c r="H23" i="1" s="1"/>
  <c r="G11" i="1"/>
  <c r="G23" i="1" s="1"/>
  <c r="F11" i="1"/>
  <c r="E11" i="1"/>
  <c r="E23" i="1" s="1"/>
  <c r="D11" i="1"/>
  <c r="D23" i="1" s="1"/>
  <c r="F23" i="1" l="1"/>
</calcChain>
</file>

<file path=xl/sharedStrings.xml><?xml version="1.0" encoding="utf-8"?>
<sst xmlns="http://schemas.openxmlformats.org/spreadsheetml/2006/main" count="47" uniqueCount="44">
  <si>
    <t>Обед</t>
  </si>
  <si>
    <t>№ рец</t>
  </si>
  <si>
    <t>Наименование блюда</t>
  </si>
  <si>
    <t>Вес порции</t>
  </si>
  <si>
    <t>Пищевые вещества (г)</t>
  </si>
  <si>
    <t>Ккал.</t>
  </si>
  <si>
    <t>Витамины, мг</t>
  </si>
  <si>
    <t>Минеральные вещества (мг)</t>
  </si>
  <si>
    <t>Б</t>
  </si>
  <si>
    <t>Ж</t>
  </si>
  <si>
    <t>У</t>
  </si>
  <si>
    <t>А</t>
  </si>
  <si>
    <t>В1</t>
  </si>
  <si>
    <t>В2</t>
  </si>
  <si>
    <t>С</t>
  </si>
  <si>
    <t>Са</t>
  </si>
  <si>
    <t>Р</t>
  </si>
  <si>
    <t>Mg</t>
  </si>
  <si>
    <t>Fe</t>
  </si>
  <si>
    <t>Хлеб  ржаной, пшеничный</t>
  </si>
  <si>
    <t>Итого:</t>
  </si>
  <si>
    <t>Полдник</t>
  </si>
  <si>
    <t>Всего:</t>
  </si>
  <si>
    <t xml:space="preserve">Стоимость питания итого в день:  </t>
  </si>
  <si>
    <t xml:space="preserve">Примечание: </t>
  </si>
  <si>
    <t>144,9 рублей (сто сорок четыре рубля 90 копеек)</t>
  </si>
  <si>
    <t>Завтрак</t>
  </si>
  <si>
    <t>80/150</t>
  </si>
  <si>
    <t>Бутерброд с сыром</t>
  </si>
  <si>
    <t>15/30</t>
  </si>
  <si>
    <t>Суп молочный с макаронными изд</t>
  </si>
  <si>
    <t>Чай с сахаром</t>
  </si>
  <si>
    <t>20/20</t>
  </si>
  <si>
    <t>Винегрет овощной</t>
  </si>
  <si>
    <t>Суп картофельный с горохом</t>
  </si>
  <si>
    <t>Плов из птицы</t>
  </si>
  <si>
    <t xml:space="preserve">Кисель </t>
  </si>
  <si>
    <t>20/30</t>
  </si>
  <si>
    <t>Вафли</t>
  </si>
  <si>
    <t>Яблоко свежее</t>
  </si>
  <si>
    <t>Утверждаю                                                                                                                           Директор МБОУ "Большеберезниковская СОШ" _________Кулагин И.А.</t>
  </si>
  <si>
    <t>При составлении данного меню использовался "Сборник рецептур блюд и кулинарных изделий для питания школьников"/Под ред. М.П.Могильного, 2007 год</t>
  </si>
  <si>
    <t>Меню для организации питания детей (с 7 до 10 лет. Разработано для лагеря "Радуга")</t>
  </si>
  <si>
    <t>Старший повар________Кечуткина М.Б.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</si>
</sst>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4" xfId="0" applyBorder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right" vertical="center"/>
    </xf>
    <xf numFmtId="0" fontId="3" fillId="0" borderId="4" xfId="0" applyFont="1" applyBorder="1"/>
    <xf numFmtId="0" fontId="2" fillId="0" borderId="1" xfId="0" applyFont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2" fillId="2" borderId="12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A16" workbookViewId="0">
      <selection activeCell="G32" sqref="G32"/>
    </sheetView>
  </sheetViews>
  <sheetFormatPr defaultRowHeight="15" x14ac:dyDescent="0.25"/>
  <cols>
    <col min="2" max="2" width="33.7109375" customWidth="1"/>
    <col min="4" max="4" width="12.42578125" customWidth="1"/>
    <col min="7" max="7" width="11.28515625" customWidth="1"/>
    <col min="10" max="10" width="10.28515625" customWidth="1"/>
  </cols>
  <sheetData>
    <row r="1" spans="1:15" ht="87" customHeight="1" thickBot="1" x14ac:dyDescent="0.3">
      <c r="A1" s="26" t="s">
        <v>40</v>
      </c>
      <c r="B1" s="27"/>
    </row>
    <row r="2" spans="1:15" ht="44.45" customHeight="1" thickBot="1" x14ac:dyDescent="0.3">
      <c r="A2" s="35" t="s">
        <v>1</v>
      </c>
      <c r="B2" s="35" t="s">
        <v>2</v>
      </c>
      <c r="C2" s="35" t="s">
        <v>3</v>
      </c>
      <c r="D2" s="37" t="s">
        <v>4</v>
      </c>
      <c r="E2" s="38"/>
      <c r="F2" s="38"/>
      <c r="G2" s="35" t="s">
        <v>5</v>
      </c>
      <c r="H2" s="39" t="s">
        <v>6</v>
      </c>
      <c r="I2" s="40"/>
      <c r="J2" s="40"/>
      <c r="K2" s="41"/>
      <c r="L2" s="39" t="s">
        <v>7</v>
      </c>
      <c r="M2" s="40"/>
      <c r="N2" s="40"/>
      <c r="O2" s="41"/>
    </row>
    <row r="3" spans="1:15" ht="15.75" thickBot="1" x14ac:dyDescent="0.3">
      <c r="A3" s="36"/>
      <c r="B3" s="36"/>
      <c r="C3" s="36"/>
      <c r="D3" s="1" t="s">
        <v>8</v>
      </c>
      <c r="E3" s="2" t="s">
        <v>9</v>
      </c>
      <c r="F3" s="3" t="s">
        <v>10</v>
      </c>
      <c r="G3" s="36"/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  <c r="O3" s="2" t="s">
        <v>18</v>
      </c>
    </row>
    <row r="4" spans="1:15" ht="15.75" thickBot="1" x14ac:dyDescent="0.3">
      <c r="A4" s="2">
        <v>1</v>
      </c>
      <c r="B4" s="2">
        <v>2</v>
      </c>
      <c r="C4" s="4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4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</row>
    <row r="5" spans="1:15" x14ac:dyDescent="0.25">
      <c r="A5" s="5"/>
      <c r="B5" s="42">
        <v>44353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x14ac:dyDescent="0.25">
      <c r="A6" s="13"/>
      <c r="B6" s="19" t="s">
        <v>26</v>
      </c>
      <c r="C6" s="22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x14ac:dyDescent="0.25">
      <c r="A7" s="6">
        <v>15</v>
      </c>
      <c r="B7" s="9" t="s">
        <v>28</v>
      </c>
      <c r="C7" s="10" t="s">
        <v>29</v>
      </c>
      <c r="D7" s="8">
        <v>5.9</v>
      </c>
      <c r="E7" s="8">
        <v>8.5</v>
      </c>
      <c r="F7" s="8">
        <v>14.2</v>
      </c>
      <c r="G7" s="8">
        <v>85</v>
      </c>
      <c r="H7" s="8">
        <v>0.05</v>
      </c>
      <c r="I7" s="8">
        <v>0.24</v>
      </c>
      <c r="J7" s="8">
        <v>0.03</v>
      </c>
      <c r="K7" s="8">
        <v>0</v>
      </c>
      <c r="L7" s="8">
        <v>156.6</v>
      </c>
      <c r="M7" s="8">
        <v>106.5</v>
      </c>
      <c r="N7" s="8">
        <v>17.399999999999999</v>
      </c>
      <c r="O7" s="8">
        <v>0.76</v>
      </c>
    </row>
    <row r="8" spans="1:15" x14ac:dyDescent="0.25">
      <c r="A8" s="13"/>
      <c r="B8" s="17" t="s">
        <v>30</v>
      </c>
      <c r="C8" s="16">
        <v>200</v>
      </c>
      <c r="D8" s="18">
        <v>4.5</v>
      </c>
      <c r="E8" s="18">
        <v>8.93</v>
      </c>
      <c r="F8" s="18">
        <v>25.83</v>
      </c>
      <c r="G8" s="18">
        <v>202</v>
      </c>
      <c r="H8" s="18">
        <v>0.02</v>
      </c>
      <c r="I8" s="18">
        <v>0.13</v>
      </c>
      <c r="J8" s="18">
        <v>0.2</v>
      </c>
      <c r="K8" s="18">
        <v>0.28999999999999998</v>
      </c>
      <c r="L8" s="18">
        <v>111.22</v>
      </c>
      <c r="M8" s="18">
        <v>145</v>
      </c>
      <c r="N8" s="18">
        <v>35.590000000000003</v>
      </c>
      <c r="O8" s="18">
        <v>2.4900000000000002</v>
      </c>
    </row>
    <row r="9" spans="1:15" x14ac:dyDescent="0.25">
      <c r="A9" s="13">
        <v>379</v>
      </c>
      <c r="B9" s="17" t="s">
        <v>31</v>
      </c>
      <c r="C9" s="16">
        <v>200</v>
      </c>
      <c r="D9" s="18">
        <v>3.58</v>
      </c>
      <c r="E9" s="18">
        <v>2.68</v>
      </c>
      <c r="F9" s="18">
        <v>28.34</v>
      </c>
      <c r="G9" s="15">
        <v>80</v>
      </c>
      <c r="H9" s="18">
        <v>0.01</v>
      </c>
      <c r="I9" s="18">
        <v>0.04</v>
      </c>
      <c r="J9" s="18">
        <v>0</v>
      </c>
      <c r="K9" s="18">
        <v>1.3</v>
      </c>
      <c r="L9" s="18">
        <v>122</v>
      </c>
      <c r="M9" s="18">
        <v>14</v>
      </c>
      <c r="N9" s="18">
        <v>90</v>
      </c>
      <c r="O9" s="8">
        <v>0.82</v>
      </c>
    </row>
    <row r="10" spans="1:15" x14ac:dyDescent="0.25">
      <c r="A10" s="13"/>
      <c r="B10" s="11" t="s">
        <v>19</v>
      </c>
      <c r="C10" s="13" t="s">
        <v>32</v>
      </c>
      <c r="D10" s="18">
        <v>3.7</v>
      </c>
      <c r="E10" s="18">
        <v>0.6</v>
      </c>
      <c r="F10" s="18">
        <v>20.6</v>
      </c>
      <c r="G10" s="18">
        <v>102.6</v>
      </c>
      <c r="H10" s="8">
        <v>0</v>
      </c>
      <c r="I10" s="8">
        <v>0.06</v>
      </c>
      <c r="J10" s="8">
        <v>0.05</v>
      </c>
      <c r="K10" s="8">
        <v>0</v>
      </c>
      <c r="L10" s="8">
        <v>52.61</v>
      </c>
      <c r="M10" s="8">
        <v>101.5</v>
      </c>
      <c r="N10" s="8">
        <v>27.5</v>
      </c>
      <c r="O10" s="8">
        <v>0.75</v>
      </c>
    </row>
    <row r="11" spans="1:15" x14ac:dyDescent="0.25">
      <c r="A11" s="13"/>
      <c r="B11" s="23" t="s">
        <v>20</v>
      </c>
      <c r="C11" s="22"/>
      <c r="D11" s="24">
        <f>SUM(D7:D9)</f>
        <v>13.98</v>
      </c>
      <c r="E11" s="24">
        <f t="shared" ref="E11:O11" si="0">SUM(E7:E9)</f>
        <v>20.11</v>
      </c>
      <c r="F11" s="24">
        <f t="shared" si="0"/>
        <v>68.37</v>
      </c>
      <c r="G11" s="24">
        <f t="shared" si="0"/>
        <v>367</v>
      </c>
      <c r="H11" s="24">
        <f t="shared" si="0"/>
        <v>0.08</v>
      </c>
      <c r="I11" s="24">
        <f t="shared" si="0"/>
        <v>0.41</v>
      </c>
      <c r="J11" s="24">
        <f t="shared" si="0"/>
        <v>0.23</v>
      </c>
      <c r="K11" s="24">
        <f t="shared" si="0"/>
        <v>1.59</v>
      </c>
      <c r="L11" s="24">
        <f t="shared" si="0"/>
        <v>389.82</v>
      </c>
      <c r="M11" s="24">
        <f t="shared" si="0"/>
        <v>265.5</v>
      </c>
      <c r="N11" s="24">
        <f t="shared" si="0"/>
        <v>142.99</v>
      </c>
      <c r="O11" s="24">
        <f t="shared" si="0"/>
        <v>4.07</v>
      </c>
    </row>
    <row r="12" spans="1:15" x14ac:dyDescent="0.25">
      <c r="A12" s="13"/>
      <c r="B12" s="19" t="s">
        <v>0</v>
      </c>
      <c r="C12" s="22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x14ac:dyDescent="0.25">
      <c r="A13" s="13">
        <v>67</v>
      </c>
      <c r="B13" s="14" t="s">
        <v>33</v>
      </c>
      <c r="C13" s="6">
        <v>60</v>
      </c>
      <c r="D13" s="8">
        <v>0.84</v>
      </c>
      <c r="E13" s="8">
        <v>1.56</v>
      </c>
      <c r="F13" s="8">
        <v>5.16</v>
      </c>
      <c r="G13" s="8">
        <v>75</v>
      </c>
      <c r="H13" s="8">
        <v>0.01</v>
      </c>
      <c r="I13" s="8">
        <v>0.02</v>
      </c>
      <c r="J13" s="8">
        <v>0.02</v>
      </c>
      <c r="K13" s="8">
        <v>5.52</v>
      </c>
      <c r="L13" s="8">
        <v>22.79</v>
      </c>
      <c r="M13" s="8">
        <v>38.39</v>
      </c>
      <c r="N13" s="8">
        <v>13.19</v>
      </c>
      <c r="O13" s="8">
        <v>0.61</v>
      </c>
    </row>
    <row r="14" spans="1:15" x14ac:dyDescent="0.25">
      <c r="A14" s="13">
        <v>102</v>
      </c>
      <c r="B14" s="14" t="s">
        <v>34</v>
      </c>
      <c r="C14" s="6">
        <v>200</v>
      </c>
      <c r="D14" s="8">
        <v>4.0599999999999996</v>
      </c>
      <c r="E14" s="8">
        <v>4.28</v>
      </c>
      <c r="F14" s="8">
        <v>19.079999999999998</v>
      </c>
      <c r="G14" s="8">
        <v>131</v>
      </c>
      <c r="H14" s="8">
        <v>0.02</v>
      </c>
      <c r="I14" s="8">
        <v>0.22700000000000001</v>
      </c>
      <c r="J14" s="8">
        <v>7.2999999999999995E-2</v>
      </c>
      <c r="K14" s="8">
        <v>5.81</v>
      </c>
      <c r="L14" s="8">
        <v>35.299999999999997</v>
      </c>
      <c r="M14" s="8">
        <v>87.17</v>
      </c>
      <c r="N14" s="8">
        <v>71.55</v>
      </c>
      <c r="O14" s="8">
        <v>2.02</v>
      </c>
    </row>
    <row r="15" spans="1:15" x14ac:dyDescent="0.25">
      <c r="A15" s="13">
        <v>291</v>
      </c>
      <c r="B15" s="11" t="s">
        <v>35</v>
      </c>
      <c r="C15" s="6" t="s">
        <v>27</v>
      </c>
      <c r="D15" s="8">
        <v>23.5</v>
      </c>
      <c r="E15" s="8">
        <v>27</v>
      </c>
      <c r="F15" s="8">
        <v>36.6</v>
      </c>
      <c r="G15" s="8">
        <v>278</v>
      </c>
      <c r="H15" s="8">
        <v>64</v>
      </c>
      <c r="I15" s="8">
        <v>0.26</v>
      </c>
      <c r="J15" s="8">
        <v>0.11</v>
      </c>
      <c r="K15" s="8">
        <v>1.01</v>
      </c>
      <c r="L15" s="8">
        <v>40.299999999999997</v>
      </c>
      <c r="M15" s="8">
        <v>209.5</v>
      </c>
      <c r="N15" s="8">
        <v>46.8</v>
      </c>
      <c r="O15" s="8">
        <v>2.0299999999999998</v>
      </c>
    </row>
    <row r="16" spans="1:15" x14ac:dyDescent="0.25">
      <c r="A16" s="6">
        <v>348</v>
      </c>
      <c r="B16" s="11" t="s">
        <v>36</v>
      </c>
      <c r="C16" s="12">
        <v>200</v>
      </c>
      <c r="D16" s="8">
        <v>0.1</v>
      </c>
      <c r="E16" s="8">
        <v>0</v>
      </c>
      <c r="F16" s="8">
        <v>15</v>
      </c>
      <c r="G16" s="8">
        <v>116</v>
      </c>
      <c r="H16" s="8">
        <v>0</v>
      </c>
      <c r="I16" s="8">
        <v>0</v>
      </c>
      <c r="J16" s="8">
        <v>0.01</v>
      </c>
      <c r="K16" s="8">
        <v>0.1</v>
      </c>
      <c r="L16" s="8">
        <v>5.25</v>
      </c>
      <c r="M16" s="8">
        <v>8.24</v>
      </c>
      <c r="N16" s="8">
        <v>4.4000000000000004</v>
      </c>
      <c r="O16" s="8">
        <v>0.82</v>
      </c>
    </row>
    <row r="17" spans="1:15" x14ac:dyDescent="0.25">
      <c r="A17" s="13"/>
      <c r="B17" s="11" t="s">
        <v>19</v>
      </c>
      <c r="C17" s="13" t="s">
        <v>37</v>
      </c>
      <c r="D17" s="18">
        <v>3.7</v>
      </c>
      <c r="E17" s="18">
        <v>0.6</v>
      </c>
      <c r="F17" s="18">
        <v>20.6</v>
      </c>
      <c r="G17" s="18">
        <v>102.6</v>
      </c>
      <c r="H17" s="8">
        <v>0</v>
      </c>
      <c r="I17" s="8">
        <v>0.06</v>
      </c>
      <c r="J17" s="8">
        <v>0.05</v>
      </c>
      <c r="K17" s="8">
        <v>0</v>
      </c>
      <c r="L17" s="8">
        <v>52.61</v>
      </c>
      <c r="M17" s="8">
        <v>101.5</v>
      </c>
      <c r="N17" s="8">
        <v>27.5</v>
      </c>
      <c r="O17" s="8">
        <v>0.75</v>
      </c>
    </row>
    <row r="18" spans="1:15" x14ac:dyDescent="0.25">
      <c r="A18" s="13"/>
      <c r="B18" s="20" t="s">
        <v>20</v>
      </c>
      <c r="C18" s="16"/>
      <c r="D18" s="24">
        <f>SUM(D13:D17)</f>
        <v>32.200000000000003</v>
      </c>
      <c r="E18" s="24">
        <f t="shared" ref="E18:O18" si="1">SUM(E13:E17)</f>
        <v>33.440000000000005</v>
      </c>
      <c r="F18" s="24">
        <f t="shared" si="1"/>
        <v>96.44</v>
      </c>
      <c r="G18" s="24">
        <f t="shared" si="1"/>
        <v>702.6</v>
      </c>
      <c r="H18" s="24">
        <f t="shared" si="1"/>
        <v>64.03</v>
      </c>
      <c r="I18" s="24">
        <f t="shared" si="1"/>
        <v>0.56699999999999995</v>
      </c>
      <c r="J18" s="24">
        <f t="shared" si="1"/>
        <v>0.26300000000000001</v>
      </c>
      <c r="K18" s="24">
        <f t="shared" si="1"/>
        <v>12.439999999999998</v>
      </c>
      <c r="L18" s="24">
        <f t="shared" si="1"/>
        <v>156.25</v>
      </c>
      <c r="M18" s="24">
        <f t="shared" si="1"/>
        <v>444.8</v>
      </c>
      <c r="N18" s="24">
        <f t="shared" si="1"/>
        <v>163.44</v>
      </c>
      <c r="O18" s="24">
        <f t="shared" si="1"/>
        <v>6.23</v>
      </c>
    </row>
    <row r="19" spans="1:15" x14ac:dyDescent="0.25">
      <c r="A19" s="13"/>
      <c r="B19" s="7" t="s">
        <v>21</v>
      </c>
      <c r="C19" s="16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x14ac:dyDescent="0.25">
      <c r="A20" s="13"/>
      <c r="B20" s="11" t="s">
        <v>38</v>
      </c>
      <c r="C20" s="6">
        <v>40</v>
      </c>
      <c r="D20" s="8">
        <v>2.2000000000000002</v>
      </c>
      <c r="E20" s="8">
        <v>8.8000000000000007</v>
      </c>
      <c r="F20" s="8">
        <v>26.4</v>
      </c>
      <c r="G20" s="8">
        <v>196</v>
      </c>
      <c r="H20" s="8">
        <v>0.08</v>
      </c>
      <c r="I20" s="8">
        <v>0.04</v>
      </c>
      <c r="J20" s="8">
        <v>0.04</v>
      </c>
      <c r="K20" s="8">
        <v>0.6</v>
      </c>
      <c r="L20" s="8">
        <v>10</v>
      </c>
      <c r="M20" s="8">
        <v>33</v>
      </c>
      <c r="N20" s="8">
        <v>2</v>
      </c>
      <c r="O20" s="8">
        <v>0.6</v>
      </c>
    </row>
    <row r="21" spans="1:15" x14ac:dyDescent="0.25">
      <c r="A21" s="13"/>
      <c r="B21" s="11" t="s">
        <v>39</v>
      </c>
      <c r="C21" s="6">
        <v>120</v>
      </c>
      <c r="D21" s="8">
        <f>0.26*120/100</f>
        <v>0.31200000000000006</v>
      </c>
      <c r="E21" s="8">
        <f>0.17*120/100</f>
        <v>0.20400000000000001</v>
      </c>
      <c r="F21" s="8">
        <f>11.41*120/100</f>
        <v>13.692</v>
      </c>
      <c r="G21" s="8">
        <f>52*120/100</f>
        <v>62.4</v>
      </c>
      <c r="H21" s="8">
        <f>0.005*120/100</f>
        <v>6.0000000000000001E-3</v>
      </c>
      <c r="I21" s="8">
        <f>0.03*120/100</f>
        <v>3.5999999999999997E-2</v>
      </c>
      <c r="J21" s="8">
        <f>0.02*120/100</f>
        <v>2.4E-2</v>
      </c>
      <c r="K21" s="8">
        <f>10*120/100</f>
        <v>12</v>
      </c>
      <c r="L21" s="8">
        <f>16*120/100</f>
        <v>19.2</v>
      </c>
      <c r="M21" s="8">
        <f>11*120/100</f>
        <v>13.2</v>
      </c>
      <c r="N21" s="8">
        <f>9*120/100</f>
        <v>10.8</v>
      </c>
      <c r="O21" s="8">
        <f>2.2*120/100</f>
        <v>2.64</v>
      </c>
    </row>
    <row r="22" spans="1:15" x14ac:dyDescent="0.25">
      <c r="A22" s="13"/>
      <c r="B22" s="20" t="s">
        <v>20</v>
      </c>
      <c r="C22" s="25"/>
      <c r="D22" s="24">
        <f t="shared" ref="D22:O22" si="2">SUM(D20:D21)</f>
        <v>2.5120000000000005</v>
      </c>
      <c r="E22" s="24">
        <f t="shared" si="2"/>
        <v>9.0040000000000013</v>
      </c>
      <c r="F22" s="24">
        <f t="shared" si="2"/>
        <v>40.091999999999999</v>
      </c>
      <c r="G22" s="24">
        <f t="shared" si="2"/>
        <v>258.39999999999998</v>
      </c>
      <c r="H22" s="24">
        <f t="shared" si="2"/>
        <v>8.6000000000000007E-2</v>
      </c>
      <c r="I22" s="24">
        <f t="shared" si="2"/>
        <v>7.5999999999999998E-2</v>
      </c>
      <c r="J22" s="24">
        <f t="shared" si="2"/>
        <v>6.4000000000000001E-2</v>
      </c>
      <c r="K22" s="24">
        <f t="shared" si="2"/>
        <v>12.6</v>
      </c>
      <c r="L22" s="24">
        <f t="shared" si="2"/>
        <v>29.2</v>
      </c>
      <c r="M22" s="24">
        <f t="shared" si="2"/>
        <v>46.2</v>
      </c>
      <c r="N22" s="24">
        <f t="shared" si="2"/>
        <v>12.8</v>
      </c>
      <c r="O22" s="24">
        <f t="shared" si="2"/>
        <v>3.24</v>
      </c>
    </row>
    <row r="23" spans="1:15" ht="20.25" x14ac:dyDescent="0.25">
      <c r="A23" s="13"/>
      <c r="B23" s="21" t="s">
        <v>22</v>
      </c>
      <c r="C23" s="22"/>
      <c r="D23" s="24">
        <f>D11+D18+D22</f>
        <v>48.692000000000007</v>
      </c>
      <c r="E23" s="24">
        <f t="shared" ref="E23:O23" si="3">E11+E18+E22</f>
        <v>62.554000000000002</v>
      </c>
      <c r="F23" s="24">
        <f t="shared" si="3"/>
        <v>204.90199999999999</v>
      </c>
      <c r="G23" s="24">
        <f t="shared" si="3"/>
        <v>1328</v>
      </c>
      <c r="H23" s="24">
        <f t="shared" si="3"/>
        <v>64.195999999999998</v>
      </c>
      <c r="I23" s="24">
        <f t="shared" si="3"/>
        <v>1.0529999999999999</v>
      </c>
      <c r="J23" s="24">
        <f t="shared" si="3"/>
        <v>0.55699999999999994</v>
      </c>
      <c r="K23" s="24">
        <f t="shared" si="3"/>
        <v>26.629999999999995</v>
      </c>
      <c r="L23" s="24">
        <f t="shared" si="3"/>
        <v>575.27</v>
      </c>
      <c r="M23" s="24">
        <f t="shared" si="3"/>
        <v>756.5</v>
      </c>
      <c r="N23" s="24">
        <f t="shared" si="3"/>
        <v>319.23</v>
      </c>
      <c r="O23" s="24">
        <f t="shared" si="3"/>
        <v>13.540000000000001</v>
      </c>
    </row>
    <row r="24" spans="1:15" ht="40.9" customHeight="1" x14ac:dyDescent="0.25">
      <c r="A24" s="45" t="s">
        <v>23</v>
      </c>
      <c r="B24" s="46"/>
      <c r="C24" s="47" t="s">
        <v>25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9"/>
    </row>
    <row r="25" spans="1:15" ht="29.45" customHeight="1" x14ac:dyDescent="0.25">
      <c r="A25" s="30" t="s">
        <v>24</v>
      </c>
      <c r="B25" s="31"/>
      <c r="C25" s="32" t="s">
        <v>42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x14ac:dyDescent="0.25">
      <c r="A26" s="28" t="s">
        <v>41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x14ac:dyDescent="0.25">
      <c r="A27" s="29" t="s">
        <v>43</v>
      </c>
      <c r="B27" s="29"/>
      <c r="C27" s="29"/>
    </row>
    <row r="28" spans="1:15" x14ac:dyDescent="0.25">
      <c r="A28" s="29"/>
      <c r="B28" s="29"/>
      <c r="C28" s="29"/>
    </row>
    <row r="29" spans="1:15" x14ac:dyDescent="0.25">
      <c r="A29" s="29"/>
      <c r="B29" s="29"/>
      <c r="C29" s="29"/>
    </row>
  </sheetData>
  <mergeCells count="15">
    <mergeCell ref="A1:B1"/>
    <mergeCell ref="A26:O26"/>
    <mergeCell ref="A27:C29"/>
    <mergeCell ref="A25:B25"/>
    <mergeCell ref="C25:O25"/>
    <mergeCell ref="A2:A3"/>
    <mergeCell ref="B2:B3"/>
    <mergeCell ref="C2:C3"/>
    <mergeCell ref="D2:F2"/>
    <mergeCell ref="G2:G3"/>
    <mergeCell ref="H2:K2"/>
    <mergeCell ref="L2:O2"/>
    <mergeCell ref="B5:O5"/>
    <mergeCell ref="A24:B24"/>
    <mergeCell ref="C24:O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166,50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2021-06-09T15:24:49Z</dcterms:modified>
</cp:coreProperties>
</file>