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490" windowHeight="7695" activeTab="11"/>
  </bookViews>
  <sheets>
    <sheet name="1д (2)" sheetId="17" r:id="rId1"/>
    <sheet name="2" sheetId="15" r:id="rId2"/>
    <sheet name="3" sheetId="1" r:id="rId3"/>
    <sheet name="4." sheetId="4" r:id="rId4"/>
    <sheet name="5" sheetId="7" r:id="rId5"/>
    <sheet name="6" sheetId="8" r:id="rId6"/>
    <sheet name="7 (2)" sheetId="16" r:id="rId7"/>
    <sheet name="8" sheetId="10" r:id="rId8"/>
    <sheet name="9" sheetId="11" r:id="rId9"/>
    <sheet name="10" sheetId="12" r:id="rId10"/>
    <sheet name="среднее за 10 дней" sheetId="2" r:id="rId11"/>
    <sheet name="нормы по продуктам" sheetId="3" r:id="rId12"/>
  </sheets>
  <calcPr calcId="124519" calcMode="manual"/>
</workbook>
</file>

<file path=xl/calcChain.xml><?xml version="1.0" encoding="utf-8"?>
<calcChain xmlns="http://schemas.openxmlformats.org/spreadsheetml/2006/main">
  <c r="N26" i="3"/>
  <c r="O26" s="1"/>
  <c r="M26"/>
  <c r="N25"/>
  <c r="M25"/>
  <c r="O25" s="1"/>
  <c r="N24"/>
  <c r="O24" s="1"/>
  <c r="M24"/>
  <c r="N23"/>
  <c r="M23"/>
  <c r="O23" s="1"/>
  <c r="N22"/>
  <c r="O22" s="1"/>
  <c r="M22"/>
  <c r="N21"/>
  <c r="M21"/>
  <c r="O21" s="1"/>
  <c r="N20"/>
  <c r="O20" s="1"/>
  <c r="M20"/>
  <c r="N19"/>
  <c r="M19"/>
  <c r="O19" s="1"/>
  <c r="N18"/>
  <c r="O18" s="1"/>
  <c r="M18"/>
  <c r="N17"/>
  <c r="M17"/>
  <c r="O17" s="1"/>
  <c r="N16"/>
  <c r="O16" s="1"/>
  <c r="M16"/>
  <c r="N15"/>
  <c r="M15"/>
  <c r="O15" s="1"/>
  <c r="N14"/>
  <c r="O14" s="1"/>
  <c r="M14"/>
  <c r="N13"/>
  <c r="M13"/>
  <c r="O13" s="1"/>
  <c r="N12"/>
  <c r="O12" s="1"/>
  <c r="M12"/>
  <c r="N11"/>
  <c r="M11"/>
  <c r="O11" s="1"/>
  <c r="N10"/>
  <c r="O10" s="1"/>
  <c r="M10"/>
  <c r="N9"/>
  <c r="M9"/>
  <c r="O9" s="1"/>
  <c r="N8"/>
  <c r="O8" s="1"/>
  <c r="M8"/>
  <c r="N7"/>
  <c r="M7"/>
  <c r="O7" s="1"/>
  <c r="N6"/>
  <c r="O6" s="1"/>
  <c r="M6"/>
  <c r="N5"/>
  <c r="M5"/>
  <c r="O5" s="1"/>
  <c r="N4"/>
  <c r="O4" s="1"/>
  <c r="M4"/>
  <c r="N3"/>
  <c r="M3"/>
  <c r="O3" s="1"/>
  <c r="N2"/>
  <c r="O2" s="1"/>
  <c r="M2"/>
  <c r="H15" i="16"/>
  <c r="F43" i="12"/>
  <c r="G43"/>
  <c r="H43"/>
  <c r="I43"/>
  <c r="J43"/>
  <c r="K43"/>
  <c r="L43"/>
  <c r="M43"/>
  <c r="N43"/>
  <c r="O43"/>
  <c r="E43"/>
  <c r="D43"/>
  <c r="E16" i="11"/>
  <c r="F16"/>
  <c r="H16"/>
  <c r="I16"/>
  <c r="J16"/>
  <c r="K16"/>
  <c r="L16"/>
  <c r="M16"/>
  <c r="N16"/>
  <c r="O16"/>
  <c r="D16"/>
  <c r="E9"/>
  <c r="F9"/>
  <c r="G9"/>
  <c r="G16" s="1"/>
  <c r="H9"/>
  <c r="I9"/>
  <c r="J9"/>
  <c r="K9"/>
  <c r="L9"/>
  <c r="M9"/>
  <c r="N9"/>
  <c r="O9"/>
  <c r="D9"/>
  <c r="F44" i="10"/>
  <c r="G44"/>
  <c r="I44"/>
  <c r="J44"/>
  <c r="K44"/>
  <c r="L44"/>
  <c r="M44"/>
  <c r="N44"/>
  <c r="O44"/>
  <c r="P44"/>
  <c r="E44"/>
  <c r="F27"/>
  <c r="G27"/>
  <c r="H27"/>
  <c r="I27"/>
  <c r="J27"/>
  <c r="K27"/>
  <c r="L27"/>
  <c r="M27"/>
  <c r="N27"/>
  <c r="O27"/>
  <c r="P27"/>
  <c r="E27"/>
  <c r="D41" i="12"/>
  <c r="D44" i="11"/>
  <c r="E39" i="10"/>
  <c r="E40" i="16"/>
  <c r="C8" i="2"/>
  <c r="D8"/>
  <c r="E8"/>
  <c r="F8"/>
  <c r="G8"/>
  <c r="H8"/>
  <c r="I8"/>
  <c r="J8"/>
  <c r="K8"/>
  <c r="L8"/>
  <c r="M8"/>
  <c r="B8"/>
  <c r="C7"/>
  <c r="D7"/>
  <c r="E7"/>
  <c r="F7"/>
  <c r="G7"/>
  <c r="H7"/>
  <c r="I7"/>
  <c r="J7"/>
  <c r="K7"/>
  <c r="L7"/>
  <c r="M7"/>
  <c r="B7"/>
  <c r="E41" i="8"/>
  <c r="E51" i="7"/>
  <c r="D43" i="4"/>
  <c r="E38" i="1"/>
  <c r="F12"/>
  <c r="G12"/>
  <c r="H12"/>
  <c r="I12"/>
  <c r="J12"/>
  <c r="K12"/>
  <c r="L12"/>
  <c r="M12"/>
  <c r="N12"/>
  <c r="O12"/>
  <c r="P12"/>
  <c r="E12"/>
  <c r="D41" i="17"/>
  <c r="O30"/>
  <c r="N30"/>
  <c r="M30"/>
  <c r="L30"/>
  <c r="K30"/>
  <c r="J30"/>
  <c r="H30"/>
  <c r="G30"/>
  <c r="F30"/>
  <c r="E30"/>
  <c r="D30"/>
  <c r="E15" i="12" l="1"/>
  <c r="F15"/>
  <c r="G15"/>
  <c r="H15"/>
  <c r="I15"/>
  <c r="J15"/>
  <c r="K15"/>
  <c r="L15"/>
  <c r="M15"/>
  <c r="N15"/>
  <c r="O15"/>
  <c r="D15"/>
  <c r="D9"/>
  <c r="E9"/>
  <c r="F9"/>
  <c r="G9"/>
  <c r="H9"/>
  <c r="I9"/>
  <c r="J9"/>
  <c r="K9"/>
  <c r="L9"/>
  <c r="M9"/>
  <c r="N9"/>
  <c r="E15" i="11"/>
  <c r="F15"/>
  <c r="G15"/>
  <c r="H15"/>
  <c r="I15"/>
  <c r="J15"/>
  <c r="K15"/>
  <c r="L15"/>
  <c r="M15"/>
  <c r="N15"/>
  <c r="O15"/>
  <c r="D15"/>
  <c r="F15" i="16"/>
  <c r="G15"/>
  <c r="I15"/>
  <c r="J15"/>
  <c r="K15"/>
  <c r="L15"/>
  <c r="M15"/>
  <c r="N15"/>
  <c r="O15"/>
  <c r="P15"/>
  <c r="E15"/>
  <c r="F43" i="10"/>
  <c r="G43"/>
  <c r="H43"/>
  <c r="I43"/>
  <c r="J43"/>
  <c r="K43"/>
  <c r="L43"/>
  <c r="M43"/>
  <c r="N43"/>
  <c r="O43"/>
  <c r="P43"/>
  <c r="E43"/>
  <c r="E41" i="4"/>
  <c r="F41"/>
  <c r="G41"/>
  <c r="H41"/>
  <c r="I41"/>
  <c r="J41"/>
  <c r="K41"/>
  <c r="L41"/>
  <c r="M41"/>
  <c r="N41"/>
  <c r="O41"/>
  <c r="D41"/>
  <c r="E35" i="12" l="1"/>
  <c r="F35"/>
  <c r="G35"/>
  <c r="H35"/>
  <c r="I35"/>
  <c r="J35"/>
  <c r="K35"/>
  <c r="L35"/>
  <c r="M35"/>
  <c r="N35"/>
  <c r="O35"/>
  <c r="D35"/>
  <c r="P47" i="7"/>
  <c r="O47"/>
  <c r="N47"/>
  <c r="M47"/>
  <c r="L47"/>
  <c r="I47"/>
  <c r="F21"/>
  <c r="G21"/>
  <c r="H21"/>
  <c r="I21"/>
  <c r="J21"/>
  <c r="K21"/>
  <c r="L21"/>
  <c r="M21"/>
  <c r="N21"/>
  <c r="O21"/>
  <c r="P21"/>
  <c r="E21"/>
  <c r="E37" i="12" l="1"/>
  <c r="F37"/>
  <c r="G37"/>
  <c r="H37"/>
  <c r="I37"/>
  <c r="J37"/>
  <c r="K37"/>
  <c r="L37"/>
  <c r="M37"/>
  <c r="N37"/>
  <c r="O37"/>
  <c r="D37"/>
  <c r="E39" i="11"/>
  <c r="F39"/>
  <c r="G39"/>
  <c r="H39"/>
  <c r="I39"/>
  <c r="J39"/>
  <c r="K39"/>
  <c r="L39"/>
  <c r="M39"/>
  <c r="N39"/>
  <c r="O39"/>
  <c r="D39"/>
  <c r="F35" i="10"/>
  <c r="G35"/>
  <c r="H35"/>
  <c r="H44" s="1"/>
  <c r="I35"/>
  <c r="J35"/>
  <c r="K35"/>
  <c r="L35"/>
  <c r="M35"/>
  <c r="N35"/>
  <c r="O35"/>
  <c r="P35"/>
  <c r="E35"/>
  <c r="F43" i="16"/>
  <c r="G43"/>
  <c r="H43"/>
  <c r="I43"/>
  <c r="J43"/>
  <c r="K43"/>
  <c r="L43"/>
  <c r="M43"/>
  <c r="N43"/>
  <c r="O43"/>
  <c r="P43"/>
  <c r="E43"/>
  <c r="F30" i="8"/>
  <c r="G30"/>
  <c r="H30"/>
  <c r="I30"/>
  <c r="J30"/>
  <c r="K30"/>
  <c r="L30"/>
  <c r="M30"/>
  <c r="N30"/>
  <c r="O30"/>
  <c r="P30"/>
  <c r="E30"/>
  <c r="F37"/>
  <c r="G37"/>
  <c r="H37"/>
  <c r="I37"/>
  <c r="J37"/>
  <c r="K37"/>
  <c r="L37"/>
  <c r="M37"/>
  <c r="N37"/>
  <c r="O37"/>
  <c r="P37"/>
  <c r="E37"/>
  <c r="H47" i="7"/>
  <c r="G47"/>
  <c r="F47"/>
  <c r="E47"/>
  <c r="O23" i="15"/>
  <c r="N23"/>
  <c r="M23"/>
  <c r="L23"/>
  <c r="K23"/>
  <c r="J23"/>
  <c r="I23"/>
  <c r="H23"/>
  <c r="G23"/>
  <c r="F23"/>
  <c r="E23"/>
  <c r="D23"/>
  <c r="E34" i="17"/>
  <c r="E39" s="1"/>
  <c r="F34"/>
  <c r="G34"/>
  <c r="H34"/>
  <c r="I34"/>
  <c r="J34"/>
  <c r="K34"/>
  <c r="L34"/>
  <c r="M34"/>
  <c r="N34"/>
  <c r="O34"/>
  <c r="D34"/>
  <c r="F32"/>
  <c r="G32"/>
  <c r="H32"/>
  <c r="I32"/>
  <c r="J32"/>
  <c r="J39" s="1"/>
  <c r="K32"/>
  <c r="L32"/>
  <c r="M32"/>
  <c r="N32"/>
  <c r="O32"/>
  <c r="D32"/>
  <c r="O21"/>
  <c r="N21"/>
  <c r="M21"/>
  <c r="L21"/>
  <c r="K21"/>
  <c r="J21"/>
  <c r="I21"/>
  <c r="H21"/>
  <c r="G21"/>
  <c r="F21"/>
  <c r="E21"/>
  <c r="D21"/>
  <c r="O43"/>
  <c r="N43"/>
  <c r="M43"/>
  <c r="L43"/>
  <c r="K43"/>
  <c r="J43"/>
  <c r="I43"/>
  <c r="H43"/>
  <c r="G43"/>
  <c r="F43"/>
  <c r="E43"/>
  <c r="D43"/>
  <c r="I30"/>
  <c r="O15"/>
  <c r="N15"/>
  <c r="M15"/>
  <c r="L15"/>
  <c r="K15"/>
  <c r="J15"/>
  <c r="I15"/>
  <c r="H15"/>
  <c r="G15"/>
  <c r="F15"/>
  <c r="E15"/>
  <c r="D15"/>
  <c r="O8"/>
  <c r="O16" s="1"/>
  <c r="N8"/>
  <c r="N16" s="1"/>
  <c r="M8"/>
  <c r="M16" s="1"/>
  <c r="L8"/>
  <c r="L16" s="1"/>
  <c r="K8"/>
  <c r="K16" s="1"/>
  <c r="J8"/>
  <c r="J16" s="1"/>
  <c r="I8"/>
  <c r="I16" s="1"/>
  <c r="H8"/>
  <c r="H16" s="1"/>
  <c r="G8"/>
  <c r="G16" s="1"/>
  <c r="F8"/>
  <c r="F16" s="1"/>
  <c r="E8"/>
  <c r="E16" s="1"/>
  <c r="D8"/>
  <c r="D16" s="1"/>
  <c r="O39" l="1"/>
  <c r="M39"/>
  <c r="K39"/>
  <c r="G39"/>
  <c r="D39"/>
  <c r="N39"/>
  <c r="L39"/>
  <c r="H39"/>
  <c r="F39"/>
  <c r="I39"/>
  <c r="D44"/>
  <c r="D46" s="1"/>
  <c r="B3" i="2" s="1"/>
  <c r="E44" i="17"/>
  <c r="E46" s="1"/>
  <c r="C3" i="2" s="1"/>
  <c r="F44" i="17"/>
  <c r="F46" s="1"/>
  <c r="D3" i="2" s="1"/>
  <c r="G44" i="17" l="1"/>
  <c r="G46" s="1"/>
  <c r="E3" i="2" s="1"/>
  <c r="H44" i="17" l="1"/>
  <c r="H46" s="1"/>
  <c r="F3" i="2" s="1"/>
  <c r="D31" i="4"/>
  <c r="O41" i="1"/>
  <c r="P41"/>
  <c r="F41"/>
  <c r="G41"/>
  <c r="H41"/>
  <c r="I41"/>
  <c r="J41"/>
  <c r="K41"/>
  <c r="L41"/>
  <c r="M41"/>
  <c r="N41"/>
  <c r="E41"/>
  <c r="I44" i="17" l="1"/>
  <c r="I46" s="1"/>
  <c r="G3" i="2" s="1"/>
  <c r="F9" i="16"/>
  <c r="F16" s="1"/>
  <c r="G9"/>
  <c r="G16" s="1"/>
  <c r="H9"/>
  <c r="I9"/>
  <c r="I16" s="1"/>
  <c r="J9"/>
  <c r="J16" s="1"/>
  <c r="K9"/>
  <c r="K16" s="1"/>
  <c r="L9"/>
  <c r="M9"/>
  <c r="M16" s="1"/>
  <c r="N9"/>
  <c r="N16" s="1"/>
  <c r="O9"/>
  <c r="O16" s="1"/>
  <c r="E9"/>
  <c r="P36"/>
  <c r="O36"/>
  <c r="N36"/>
  <c r="M36"/>
  <c r="L36"/>
  <c r="K36"/>
  <c r="J36"/>
  <c r="I36"/>
  <c r="H36"/>
  <c r="G36"/>
  <c r="F36"/>
  <c r="E36"/>
  <c r="P29"/>
  <c r="O29"/>
  <c r="N29"/>
  <c r="M29"/>
  <c r="L29"/>
  <c r="K29"/>
  <c r="J29"/>
  <c r="I29"/>
  <c r="H29"/>
  <c r="H46" s="1"/>
  <c r="G29"/>
  <c r="F29"/>
  <c r="E29"/>
  <c r="P21"/>
  <c r="O21"/>
  <c r="N21"/>
  <c r="M21"/>
  <c r="L21"/>
  <c r="K21"/>
  <c r="J21"/>
  <c r="I21"/>
  <c r="H21"/>
  <c r="G21"/>
  <c r="F21"/>
  <c r="E21"/>
  <c r="P9"/>
  <c r="P16" s="1"/>
  <c r="L16"/>
  <c r="H16"/>
  <c r="F46" l="1"/>
  <c r="F47" s="1"/>
  <c r="C9" i="2" s="1"/>
  <c r="E9"/>
  <c r="J46" i="16"/>
  <c r="L46"/>
  <c r="L47" s="1"/>
  <c r="I9" i="2" s="1"/>
  <c r="N46" i="16"/>
  <c r="N47" s="1"/>
  <c r="K9" i="2" s="1"/>
  <c r="P46" i="16"/>
  <c r="P47" s="1"/>
  <c r="M9" i="2" s="1"/>
  <c r="E46" i="16"/>
  <c r="G46"/>
  <c r="G47" s="1"/>
  <c r="D9" i="2" s="1"/>
  <c r="I46" i="16"/>
  <c r="I47" s="1"/>
  <c r="F9" i="2" s="1"/>
  <c r="K46" i="16"/>
  <c r="M46"/>
  <c r="O46"/>
  <c r="J44" i="17"/>
  <c r="J46" s="1"/>
  <c r="H3" i="2" s="1"/>
  <c r="M47" i="16"/>
  <c r="J9" i="2" s="1"/>
  <c r="O47" i="16"/>
  <c r="L9" i="2" s="1"/>
  <c r="J47" i="16"/>
  <c r="G9" i="2" s="1"/>
  <c r="K47" i="16"/>
  <c r="H9" i="2" s="1"/>
  <c r="H17" i="15"/>
  <c r="I17"/>
  <c r="J17"/>
  <c r="K17"/>
  <c r="L17"/>
  <c r="M17"/>
  <c r="N17"/>
  <c r="O17"/>
  <c r="K44" i="17" l="1"/>
  <c r="K46" s="1"/>
  <c r="I3" i="2" s="1"/>
  <c r="O21" i="12"/>
  <c r="N21"/>
  <c r="M21"/>
  <c r="L21"/>
  <c r="K21"/>
  <c r="J21"/>
  <c r="I21"/>
  <c r="H21"/>
  <c r="G21"/>
  <c r="F21"/>
  <c r="E21"/>
  <c r="D21"/>
  <c r="I17" i="10"/>
  <c r="J17"/>
  <c r="K17"/>
  <c r="L17"/>
  <c r="M17"/>
  <c r="N17"/>
  <c r="O17"/>
  <c r="P17"/>
  <c r="H17"/>
  <c r="G17"/>
  <c r="F17"/>
  <c r="E17"/>
  <c r="I45" i="15"/>
  <c r="J45"/>
  <c r="K45"/>
  <c r="L45"/>
  <c r="M45"/>
  <c r="N45"/>
  <c r="O45"/>
  <c r="E45"/>
  <c r="F45"/>
  <c r="G45"/>
  <c r="H45"/>
  <c r="D45"/>
  <c r="L44" i="17" l="1"/>
  <c r="L46" s="1"/>
  <c r="J3" i="2" s="1"/>
  <c r="O29" i="12"/>
  <c r="N29"/>
  <c r="M29"/>
  <c r="L29"/>
  <c r="K29"/>
  <c r="J29"/>
  <c r="I29"/>
  <c r="H29"/>
  <c r="O9"/>
  <c r="O46" i="11"/>
  <c r="N46"/>
  <c r="M46"/>
  <c r="L46"/>
  <c r="K46"/>
  <c r="J46"/>
  <c r="I46"/>
  <c r="H46"/>
  <c r="I30"/>
  <c r="I49" s="1"/>
  <c r="J30"/>
  <c r="J49" s="1"/>
  <c r="K30"/>
  <c r="K49" s="1"/>
  <c r="L30"/>
  <c r="L49" s="1"/>
  <c r="M30"/>
  <c r="M49" s="1"/>
  <c r="N30"/>
  <c r="N49" s="1"/>
  <c r="O30"/>
  <c r="O49" s="1"/>
  <c r="H30"/>
  <c r="H49" s="1"/>
  <c r="O22"/>
  <c r="N22"/>
  <c r="M22"/>
  <c r="L22"/>
  <c r="K22"/>
  <c r="J22"/>
  <c r="I22"/>
  <c r="H22"/>
  <c r="J9" i="10"/>
  <c r="J12" s="1"/>
  <c r="K9"/>
  <c r="K12" s="1"/>
  <c r="L9"/>
  <c r="L12" s="1"/>
  <c r="M9"/>
  <c r="M12" s="1"/>
  <c r="N9"/>
  <c r="N12" s="1"/>
  <c r="O9"/>
  <c r="O12" s="1"/>
  <c r="P9"/>
  <c r="P12" s="1"/>
  <c r="I9"/>
  <c r="I12" s="1"/>
  <c r="J9" i="8"/>
  <c r="J16" s="1"/>
  <c r="K9"/>
  <c r="K16" s="1"/>
  <c r="L9"/>
  <c r="L16" s="1"/>
  <c r="M9"/>
  <c r="M16" s="1"/>
  <c r="N9"/>
  <c r="N16" s="1"/>
  <c r="O9"/>
  <c r="O16" s="1"/>
  <c r="P9"/>
  <c r="P16" s="1"/>
  <c r="I9"/>
  <c r="I16" s="1"/>
  <c r="J9" i="7"/>
  <c r="J23" s="1"/>
  <c r="K9"/>
  <c r="L9"/>
  <c r="L23" s="1"/>
  <c r="M9"/>
  <c r="M23" s="1"/>
  <c r="N9"/>
  <c r="N23" s="1"/>
  <c r="O9"/>
  <c r="O23" s="1"/>
  <c r="P9"/>
  <c r="P23" s="1"/>
  <c r="I9"/>
  <c r="I23" s="1"/>
  <c r="I9" i="4"/>
  <c r="J9"/>
  <c r="K9"/>
  <c r="L9"/>
  <c r="M9"/>
  <c r="N9"/>
  <c r="O9"/>
  <c r="H9"/>
  <c r="I8" i="1"/>
  <c r="I13" s="1"/>
  <c r="J8"/>
  <c r="J13" s="1"/>
  <c r="K8"/>
  <c r="K13" s="1"/>
  <c r="L8"/>
  <c r="L13" s="1"/>
  <c r="M8"/>
  <c r="M13" s="1"/>
  <c r="N8"/>
  <c r="N13" s="1"/>
  <c r="O8"/>
  <c r="O13" s="1"/>
  <c r="P8"/>
  <c r="P13" s="1"/>
  <c r="H12" i="15"/>
  <c r="H18" s="1"/>
  <c r="I12"/>
  <c r="I18" s="1"/>
  <c r="J12"/>
  <c r="J18" s="1"/>
  <c r="K12"/>
  <c r="K18" s="1"/>
  <c r="L12"/>
  <c r="L18" s="1"/>
  <c r="M12"/>
  <c r="M18" s="1"/>
  <c r="N12"/>
  <c r="N18" s="1"/>
  <c r="O12"/>
  <c r="O18" s="1"/>
  <c r="J43" i="8"/>
  <c r="J46" s="1"/>
  <c r="J47" s="1"/>
  <c r="K43"/>
  <c r="K46" s="1"/>
  <c r="K47" s="1"/>
  <c r="L43"/>
  <c r="L46" s="1"/>
  <c r="L47" s="1"/>
  <c r="M43"/>
  <c r="M46" s="1"/>
  <c r="M47" s="1"/>
  <c r="N43"/>
  <c r="N46" s="1"/>
  <c r="N47" s="1"/>
  <c r="O43"/>
  <c r="O46" s="1"/>
  <c r="O47" s="1"/>
  <c r="P43"/>
  <c r="P46" s="1"/>
  <c r="P47" s="1"/>
  <c r="I43"/>
  <c r="I46" s="1"/>
  <c r="I47" s="1"/>
  <c r="P21"/>
  <c r="O21"/>
  <c r="N21"/>
  <c r="M21"/>
  <c r="L21"/>
  <c r="K21"/>
  <c r="J21"/>
  <c r="I21"/>
  <c r="J15"/>
  <c r="K15"/>
  <c r="L15"/>
  <c r="M15"/>
  <c r="N15"/>
  <c r="O15"/>
  <c r="P15"/>
  <c r="I15"/>
  <c r="J53" i="7"/>
  <c r="K53"/>
  <c r="L53"/>
  <c r="M53"/>
  <c r="N53"/>
  <c r="O53"/>
  <c r="P53"/>
  <c r="I53"/>
  <c r="J47"/>
  <c r="K47"/>
  <c r="I37"/>
  <c r="J37"/>
  <c r="K37"/>
  <c r="L37"/>
  <c r="M37"/>
  <c r="N37"/>
  <c r="O37"/>
  <c r="P37"/>
  <c r="I29"/>
  <c r="J29"/>
  <c r="K29"/>
  <c r="L29"/>
  <c r="M29"/>
  <c r="N29"/>
  <c r="O29"/>
  <c r="P29"/>
  <c r="K23"/>
  <c r="H45" i="4"/>
  <c r="I45"/>
  <c r="J45"/>
  <c r="K45"/>
  <c r="L45"/>
  <c r="M45"/>
  <c r="N45"/>
  <c r="O45"/>
  <c r="H31"/>
  <c r="I31"/>
  <c r="J31"/>
  <c r="K31"/>
  <c r="L31"/>
  <c r="M31"/>
  <c r="N31"/>
  <c r="O31"/>
  <c r="I14"/>
  <c r="J14"/>
  <c r="K14"/>
  <c r="L14"/>
  <c r="M14"/>
  <c r="N14"/>
  <c r="O14"/>
  <c r="H14"/>
  <c r="J33" i="1"/>
  <c r="K33"/>
  <c r="L33"/>
  <c r="M33"/>
  <c r="N33"/>
  <c r="O33"/>
  <c r="P33"/>
  <c r="I33"/>
  <c r="J26"/>
  <c r="K26"/>
  <c r="L26"/>
  <c r="M26"/>
  <c r="N26"/>
  <c r="O26"/>
  <c r="P26"/>
  <c r="I26"/>
  <c r="J18"/>
  <c r="K18"/>
  <c r="L18"/>
  <c r="M18"/>
  <c r="N18"/>
  <c r="O18"/>
  <c r="P18"/>
  <c r="I18"/>
  <c r="I38" i="15"/>
  <c r="J38"/>
  <c r="K38"/>
  <c r="L38"/>
  <c r="M38"/>
  <c r="N38"/>
  <c r="O38"/>
  <c r="H38"/>
  <c r="I31"/>
  <c r="J31"/>
  <c r="K31"/>
  <c r="L31"/>
  <c r="M31"/>
  <c r="N31"/>
  <c r="O31"/>
  <c r="O46" s="1"/>
  <c r="H31"/>
  <c r="I46"/>
  <c r="O49" l="1"/>
  <c r="M4" i="2" s="1"/>
  <c r="I49" i="15"/>
  <c r="G4" i="2" s="1"/>
  <c r="O56" i="7"/>
  <c r="M56"/>
  <c r="M57" s="1"/>
  <c r="K56"/>
  <c r="K57" s="1"/>
  <c r="I56"/>
  <c r="I57" s="1"/>
  <c r="P42" i="1"/>
  <c r="O17" i="4"/>
  <c r="M17"/>
  <c r="K17"/>
  <c r="I17"/>
  <c r="H17"/>
  <c r="N17"/>
  <c r="L17"/>
  <c r="J17"/>
  <c r="M44" i="17"/>
  <c r="M46" s="1"/>
  <c r="K3" i="2" s="1"/>
  <c r="P56" i="7"/>
  <c r="P57" s="1"/>
  <c r="N56"/>
  <c r="N57" s="1"/>
  <c r="L56"/>
  <c r="L57" s="1"/>
  <c r="J56"/>
  <c r="P45" i="10"/>
  <c r="M10" i="2" s="1"/>
  <c r="K46" i="15"/>
  <c r="K49" s="1"/>
  <c r="I4" i="2" s="1"/>
  <c r="J57" i="7"/>
  <c r="I42" i="1"/>
  <c r="K42"/>
  <c r="H50" i="11"/>
  <c r="F11" i="2" s="1"/>
  <c r="J50" i="11"/>
  <c r="H11" i="2" s="1"/>
  <c r="L50" i="11"/>
  <c r="J11" i="2" s="1"/>
  <c r="N50" i="11"/>
  <c r="L11" i="2" s="1"/>
  <c r="H16" i="12"/>
  <c r="N16"/>
  <c r="L16"/>
  <c r="J16"/>
  <c r="O42" i="1"/>
  <c r="O49" s="1"/>
  <c r="M42"/>
  <c r="N42"/>
  <c r="L42"/>
  <c r="J42"/>
  <c r="I50" i="11"/>
  <c r="G11" i="2" s="1"/>
  <c r="K50" i="11"/>
  <c r="I11" i="2" s="1"/>
  <c r="M50" i="11"/>
  <c r="K11" i="2" s="1"/>
  <c r="O50" i="11"/>
  <c r="M11" i="2" s="1"/>
  <c r="O16" i="12"/>
  <c r="M16"/>
  <c r="K16"/>
  <c r="I16"/>
  <c r="L46" i="15"/>
  <c r="L49" s="1"/>
  <c r="J4" i="2" s="1"/>
  <c r="J46" i="15"/>
  <c r="J49" s="1"/>
  <c r="H4" i="2" s="1"/>
  <c r="N46" i="15"/>
  <c r="N49" s="1"/>
  <c r="L4" i="2" s="1"/>
  <c r="M46" i="15"/>
  <c r="M49" s="1"/>
  <c r="K4" i="2" s="1"/>
  <c r="L45" i="10"/>
  <c r="I10" i="2" s="1"/>
  <c r="O57" i="7"/>
  <c r="H46" i="15"/>
  <c r="H49" s="1"/>
  <c r="F4" i="2" s="1"/>
  <c r="O45" i="10"/>
  <c r="L10" i="2" s="1"/>
  <c r="M45" i="10"/>
  <c r="J10" i="2" s="1"/>
  <c r="I45" i="10"/>
  <c r="F10" i="2" s="1"/>
  <c r="K45" i="10"/>
  <c r="H10" i="2" s="1"/>
  <c r="N45" i="10"/>
  <c r="K10" i="2" s="1"/>
  <c r="J45" i="10"/>
  <c r="G10" i="2" s="1"/>
  <c r="N46" i="4"/>
  <c r="M46"/>
  <c r="I46"/>
  <c r="L46"/>
  <c r="O46"/>
  <c r="K46"/>
  <c r="K49" s="1"/>
  <c r="I6" i="2" s="1"/>
  <c r="J46" i="4"/>
  <c r="H46"/>
  <c r="J49" i="1" l="1"/>
  <c r="G5" i="2" s="1"/>
  <c r="N49" i="1"/>
  <c r="K5" i="2" s="1"/>
  <c r="I49" i="1"/>
  <c r="F5" i="2" s="1"/>
  <c r="P49" i="1"/>
  <c r="M5" i="2" s="1"/>
  <c r="L49" i="1"/>
  <c r="I5" i="2" s="1"/>
  <c r="M49" i="1"/>
  <c r="J5" i="2" s="1"/>
  <c r="K49" i="1"/>
  <c r="H5" i="2" s="1"/>
  <c r="L49" i="4"/>
  <c r="J6" i="2" s="1"/>
  <c r="O44" i="17"/>
  <c r="O46" s="1"/>
  <c r="M3" i="2" s="1"/>
  <c r="N44" i="17"/>
  <c r="N46" s="1"/>
  <c r="L3" i="2" s="1"/>
  <c r="L5"/>
  <c r="J49" i="4"/>
  <c r="H6" i="2" s="1"/>
  <c r="I49" i="4"/>
  <c r="G6" i="2" s="1"/>
  <c r="O49" i="4"/>
  <c r="M6" i="2" s="1"/>
  <c r="N49" i="4"/>
  <c r="L6" i="2" s="1"/>
  <c r="H49" i="4"/>
  <c r="F6" i="2" s="1"/>
  <c r="M49" i="4"/>
  <c r="K6" i="2" s="1"/>
  <c r="E23" i="4"/>
  <c r="F23"/>
  <c r="G23"/>
  <c r="D23"/>
  <c r="G38" i="15"/>
  <c r="F38"/>
  <c r="E38"/>
  <c r="E46" s="1"/>
  <c r="D38"/>
  <c r="G31"/>
  <c r="F31"/>
  <c r="E31"/>
  <c r="D31"/>
  <c r="G17"/>
  <c r="F17"/>
  <c r="E17"/>
  <c r="D17"/>
  <c r="G12"/>
  <c r="F12"/>
  <c r="E12"/>
  <c r="E18" s="1"/>
  <c r="E49" s="1"/>
  <c r="D12"/>
  <c r="D18" s="1"/>
  <c r="G18" l="1"/>
  <c r="G46"/>
  <c r="F46"/>
  <c r="D46"/>
  <c r="D49" s="1"/>
  <c r="B4" i="2" s="1"/>
  <c r="F18" i="15"/>
  <c r="C4" i="2"/>
  <c r="E22" i="11"/>
  <c r="F22"/>
  <c r="G22"/>
  <c r="D22"/>
  <c r="F15" i="8"/>
  <c r="G15"/>
  <c r="H15"/>
  <c r="E15"/>
  <c r="F9"/>
  <c r="F16" s="1"/>
  <c r="G9"/>
  <c r="G16" s="1"/>
  <c r="H9"/>
  <c r="H16" s="1"/>
  <c r="E9"/>
  <c r="E16" s="1"/>
  <c r="E45" i="4"/>
  <c r="F45"/>
  <c r="G45"/>
  <c r="D45"/>
  <c r="E14"/>
  <c r="F14"/>
  <c r="G14"/>
  <c r="D14"/>
  <c r="G29" i="12"/>
  <c r="F29"/>
  <c r="E29"/>
  <c r="D29"/>
  <c r="F16"/>
  <c r="E16"/>
  <c r="D16"/>
  <c r="G46" i="11"/>
  <c r="F46"/>
  <c r="E46"/>
  <c r="D46"/>
  <c r="G30"/>
  <c r="F30"/>
  <c r="E30"/>
  <c r="D30"/>
  <c r="D49" s="1"/>
  <c r="H9" i="10"/>
  <c r="G9"/>
  <c r="G12" s="1"/>
  <c r="F9"/>
  <c r="F12" s="1"/>
  <c r="E9"/>
  <c r="E12" s="1"/>
  <c r="H43" i="8"/>
  <c r="H46" s="1"/>
  <c r="H47" s="1"/>
  <c r="G43"/>
  <c r="G46" s="1"/>
  <c r="G47" s="1"/>
  <c r="F43"/>
  <c r="F46" s="1"/>
  <c r="F47" s="1"/>
  <c r="E43"/>
  <c r="E46" s="1"/>
  <c r="H21"/>
  <c r="G21"/>
  <c r="F21"/>
  <c r="E21"/>
  <c r="H53" i="7"/>
  <c r="G53"/>
  <c r="F53"/>
  <c r="E53"/>
  <c r="H37"/>
  <c r="G37"/>
  <c r="F37"/>
  <c r="E37"/>
  <c r="H29"/>
  <c r="H56" s="1"/>
  <c r="G29"/>
  <c r="G56" s="1"/>
  <c r="F29"/>
  <c r="F56" s="1"/>
  <c r="E29"/>
  <c r="E56" s="1"/>
  <c r="H9"/>
  <c r="H23" s="1"/>
  <c r="G9"/>
  <c r="G23" s="1"/>
  <c r="F9"/>
  <c r="F23" s="1"/>
  <c r="E9"/>
  <c r="G31" i="4"/>
  <c r="F31"/>
  <c r="E31"/>
  <c r="G9"/>
  <c r="G17" s="1"/>
  <c r="F9"/>
  <c r="F17" s="1"/>
  <c r="E9"/>
  <c r="E17" s="1"/>
  <c r="D9"/>
  <c r="D17" s="1"/>
  <c r="F33" i="1"/>
  <c r="G33"/>
  <c r="H33"/>
  <c r="E33"/>
  <c r="F26"/>
  <c r="G26"/>
  <c r="H26"/>
  <c r="E26"/>
  <c r="F18"/>
  <c r="G18"/>
  <c r="H18"/>
  <c r="E18"/>
  <c r="F8"/>
  <c r="F13" s="1"/>
  <c r="G8"/>
  <c r="G13" s="1"/>
  <c r="H8"/>
  <c r="H13" s="1"/>
  <c r="E8"/>
  <c r="E13" s="1"/>
  <c r="G49" i="15" l="1"/>
  <c r="E4" i="2" s="1"/>
  <c r="F49" i="15"/>
  <c r="D4" i="2" s="1"/>
  <c r="G16" i="12"/>
  <c r="F50" i="11"/>
  <c r="D11" i="2" s="1"/>
  <c r="E23" i="7"/>
  <c r="E46" i="4"/>
  <c r="D50" i="11"/>
  <c r="B11" i="2" s="1"/>
  <c r="E50" i="11"/>
  <c r="C11" i="2" s="1"/>
  <c r="G50" i="11"/>
  <c r="E11" i="2" s="1"/>
  <c r="G45" i="10"/>
  <c r="D10" i="2" s="1"/>
  <c r="B10"/>
  <c r="H45" i="10"/>
  <c r="E10" i="2" s="1"/>
  <c r="F45" i="10"/>
  <c r="C10" i="2" s="1"/>
  <c r="F57" i="7"/>
  <c r="H57"/>
  <c r="G57"/>
  <c r="F46" i="4"/>
  <c r="F49" s="1"/>
  <c r="D6" i="2" s="1"/>
  <c r="E42" i="1"/>
  <c r="E49" s="1"/>
  <c r="H42"/>
  <c r="G42"/>
  <c r="G49" s="1"/>
  <c r="F42"/>
  <c r="F49" s="1"/>
  <c r="H49" l="1"/>
  <c r="E5" i="2" s="1"/>
  <c r="C5"/>
  <c r="E57" i="7"/>
  <c r="E49" i="4"/>
  <c r="C6" i="2" s="1"/>
  <c r="G49" i="4"/>
  <c r="E6" i="2" s="1"/>
  <c r="B5"/>
  <c r="D5"/>
  <c r="D46" i="4"/>
  <c r="D49"/>
  <c r="B6" i="2" s="1"/>
  <c r="E16" i="16"/>
  <c r="E47" s="1"/>
  <c r="B9" i="2" s="1"/>
  <c r="D46" i="12"/>
  <c r="D47" s="1"/>
  <c r="B12" i="2" s="1"/>
  <c r="B13" s="1"/>
  <c r="E46" i="12"/>
  <c r="E47" s="1"/>
  <c r="C12" i="2" s="1"/>
  <c r="C13" s="1"/>
  <c r="I46" i="12"/>
  <c r="I47" s="1"/>
  <c r="G12" i="2" s="1"/>
  <c r="G13" s="1"/>
  <c r="O46" i="12"/>
  <c r="O47" s="1"/>
  <c r="M12" i="2" s="1"/>
  <c r="M13" s="1"/>
  <c r="H46" i="12"/>
  <c r="H47" s="1"/>
  <c r="F12" i="2" s="1"/>
  <c r="F13" s="1"/>
  <c r="L46" i="12"/>
  <c r="L47"/>
  <c r="J12" i="2" s="1"/>
  <c r="J13" s="1"/>
  <c r="M46" i="12"/>
  <c r="M47" s="1"/>
  <c r="K12" i="2" s="1"/>
  <c r="K13" s="1"/>
  <c r="J46" i="12"/>
  <c r="J47" s="1"/>
  <c r="H12" i="2" s="1"/>
  <c r="H13" s="1"/>
  <c r="F46" i="12"/>
  <c r="F47"/>
  <c r="D12" i="2" s="1"/>
  <c r="D13" s="1"/>
  <c r="G46" i="12"/>
  <c r="G47"/>
  <c r="E12" i="2" s="1"/>
  <c r="E13" s="1"/>
  <c r="N46" i="12"/>
  <c r="N47" s="1"/>
  <c r="L12" i="2" s="1"/>
  <c r="L13" s="1"/>
  <c r="K46" i="12"/>
  <c r="K47" s="1"/>
  <c r="I12" i="2" s="1"/>
  <c r="I13" s="1"/>
</calcChain>
</file>

<file path=xl/sharedStrings.xml><?xml version="1.0" encoding="utf-8"?>
<sst xmlns="http://schemas.openxmlformats.org/spreadsheetml/2006/main" count="742" uniqueCount="195">
  <si>
    <t>День 1</t>
  </si>
  <si>
    <t>Наименование блюд</t>
  </si>
  <si>
    <t>Выход, г</t>
  </si>
  <si>
    <t>Белки, г</t>
  </si>
  <si>
    <t>Жиры, г</t>
  </si>
  <si>
    <t>Углеводы, г</t>
  </si>
  <si>
    <t>Эн/ц, ккал</t>
  </si>
  <si>
    <t>Молочная пшенная каша</t>
  </si>
  <si>
    <t>пшено</t>
  </si>
  <si>
    <t>молоко</t>
  </si>
  <si>
    <t>сахарный песок</t>
  </si>
  <si>
    <t>масло сливочное</t>
  </si>
  <si>
    <t>Итого</t>
  </si>
  <si>
    <t>хлеб пшеничный</t>
  </si>
  <si>
    <t>Чай с лимоном</t>
  </si>
  <si>
    <t>чай-заварка</t>
  </si>
  <si>
    <t>лимон</t>
  </si>
  <si>
    <t>Завтрак</t>
  </si>
  <si>
    <t>Салат из свежих помидоров</t>
  </si>
  <si>
    <t>помидоры</t>
  </si>
  <si>
    <t>лук</t>
  </si>
  <si>
    <t>масло растительное</t>
  </si>
  <si>
    <t>Суп гороховый с мясом</t>
  </si>
  <si>
    <t>картофель</t>
  </si>
  <si>
    <t>горох</t>
  </si>
  <si>
    <t>морковь</t>
  </si>
  <si>
    <t>курица</t>
  </si>
  <si>
    <t>рис</t>
  </si>
  <si>
    <t>Компот из сухофруктов</t>
  </si>
  <si>
    <t>курага</t>
  </si>
  <si>
    <t>чернослив</t>
  </si>
  <si>
    <t>хлеб ржаной</t>
  </si>
  <si>
    <t>Итого за день</t>
  </si>
  <si>
    <t>Обед</t>
  </si>
  <si>
    <t>Яблоко</t>
  </si>
  <si>
    <t>Каша рисовая молочная</t>
  </si>
  <si>
    <t>крупа рисовая</t>
  </si>
  <si>
    <t>Какао на молоке</t>
  </si>
  <si>
    <t xml:space="preserve">Какао </t>
  </si>
  <si>
    <t>Хлеб пшеничный</t>
  </si>
  <si>
    <t xml:space="preserve">Суп гречневый с мясом </t>
  </si>
  <si>
    <t>гречка</t>
  </si>
  <si>
    <t>макароны</t>
  </si>
  <si>
    <t>День 4</t>
  </si>
  <si>
    <t>День 2</t>
  </si>
  <si>
    <t>День 3</t>
  </si>
  <si>
    <t>Груша</t>
  </si>
  <si>
    <t>творог</t>
  </si>
  <si>
    <t>яйцо</t>
  </si>
  <si>
    <t>яблоки</t>
  </si>
  <si>
    <t>Суп рыбный</t>
  </si>
  <si>
    <t>рыба с/м</t>
  </si>
  <si>
    <t>Жаркое по -домашнему</t>
  </si>
  <si>
    <t>говядина</t>
  </si>
  <si>
    <t>томатная паста</t>
  </si>
  <si>
    <t>Кисель витаминизированный</t>
  </si>
  <si>
    <t xml:space="preserve">Кисель </t>
  </si>
  <si>
    <t>Суп молочный вермишелевый</t>
  </si>
  <si>
    <t>Апельсин</t>
  </si>
  <si>
    <t>вермишель</t>
  </si>
  <si>
    <t>Компот из сухих яблок</t>
  </si>
  <si>
    <t>Салат из свежих огурцов</t>
  </si>
  <si>
    <t>огурцы</t>
  </si>
  <si>
    <t>Щи с курицей</t>
  </si>
  <si>
    <t>капуста</t>
  </si>
  <si>
    <t>Яйцо варенное</t>
  </si>
  <si>
    <t>День 5</t>
  </si>
  <si>
    <t>Молочная манная каша</t>
  </si>
  <si>
    <t>манка</t>
  </si>
  <si>
    <t>Салат из свеклы с яблоком</t>
  </si>
  <si>
    <t>свекла</t>
  </si>
  <si>
    <t>яблоко</t>
  </si>
  <si>
    <t>сушенные яблоки</t>
  </si>
  <si>
    <t>Компот из апельсинов</t>
  </si>
  <si>
    <t>апельсин</t>
  </si>
  <si>
    <t>День 6</t>
  </si>
  <si>
    <t>Картофельное пюре с рыбой отварной</t>
  </si>
  <si>
    <t>рыба отварная</t>
  </si>
  <si>
    <t>Мандарин</t>
  </si>
  <si>
    <t>Борщ</t>
  </si>
  <si>
    <t>Рис с рыбой отварной</t>
  </si>
  <si>
    <t>Сок абрикосовый</t>
  </si>
  <si>
    <t>Банан</t>
  </si>
  <si>
    <t>День 8</t>
  </si>
  <si>
    <t>День 9</t>
  </si>
  <si>
    <t>День 10</t>
  </si>
  <si>
    <t>Чай с сахаром</t>
  </si>
  <si>
    <t>Компот из кураги</t>
  </si>
  <si>
    <t>мука</t>
  </si>
  <si>
    <t>сок томатный</t>
  </si>
  <si>
    <t>Запеканка творожная с морковью</t>
  </si>
  <si>
    <t>крупа манная</t>
  </si>
  <si>
    <t>мясо говядины</t>
  </si>
  <si>
    <t>Капуста тушенная с мясом</t>
  </si>
  <si>
    <t>Витамины, мг</t>
  </si>
  <si>
    <t>Минеральные вещества, мг</t>
  </si>
  <si>
    <t>А</t>
  </si>
  <si>
    <t>С</t>
  </si>
  <si>
    <t>Е</t>
  </si>
  <si>
    <t>Ca</t>
  </si>
  <si>
    <t>P</t>
  </si>
  <si>
    <t>Mg</t>
  </si>
  <si>
    <t>Fe</t>
  </si>
  <si>
    <t>Салат из белокочанной капусты</t>
  </si>
  <si>
    <r>
      <t>В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</si>
  <si>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Кисель витамин.</t>
  </si>
  <si>
    <t>0.03</t>
  </si>
  <si>
    <t>0.45</t>
  </si>
  <si>
    <t>0.018</t>
  </si>
  <si>
    <t>Салат из моркови</t>
  </si>
  <si>
    <r>
      <t>В</t>
    </r>
    <r>
      <rPr>
        <b/>
        <vertAlign val="subscript"/>
        <sz val="9"/>
        <color theme="1"/>
        <rFont val="Times New Roman"/>
        <family val="1"/>
        <charset val="204"/>
      </rPr>
      <t>1</t>
    </r>
  </si>
  <si>
    <t>Компот из св. яблок с лимоном</t>
  </si>
  <si>
    <t>20/30</t>
  </si>
  <si>
    <t>Суп геркулесовый молочный</t>
  </si>
  <si>
    <t>геркулес</t>
  </si>
  <si>
    <t xml:space="preserve">масло сливочное </t>
  </si>
  <si>
    <t xml:space="preserve">Плов с мясом </t>
  </si>
  <si>
    <t>7 день</t>
  </si>
  <si>
    <t>капуста свежая</t>
  </si>
  <si>
    <t xml:space="preserve">бутерброд с сыром </t>
  </si>
  <si>
    <t>Гречка отварная/ гуляш</t>
  </si>
  <si>
    <t>Суп картофельный с клецками</t>
  </si>
  <si>
    <t>Макароны отварные с подливом</t>
  </si>
  <si>
    <t>Рис отварной/бефстроганов</t>
  </si>
  <si>
    <t>Печенье</t>
  </si>
  <si>
    <t>Суп гороховый</t>
  </si>
  <si>
    <t>Полдник</t>
  </si>
  <si>
    <t>Йогурт</t>
  </si>
  <si>
    <t>полдник</t>
  </si>
  <si>
    <t xml:space="preserve">Ряженка </t>
  </si>
  <si>
    <t>Вафли</t>
  </si>
  <si>
    <t>Салат из моркови с яблоком</t>
  </si>
  <si>
    <t>180/100</t>
  </si>
  <si>
    <t>Омлет</t>
  </si>
  <si>
    <t>Булочка домашняя</t>
  </si>
  <si>
    <t>Макароны отварные с котлетой</t>
  </si>
  <si>
    <t>мясо</t>
  </si>
  <si>
    <t>0.77</t>
  </si>
  <si>
    <t>Творожная запеканка</t>
  </si>
  <si>
    <t>Пирожок с повидлом</t>
  </si>
  <si>
    <t>Пряник</t>
  </si>
  <si>
    <t xml:space="preserve">полдник </t>
  </si>
  <si>
    <t>сок грушевый</t>
  </si>
  <si>
    <t>Сок персиковый</t>
  </si>
  <si>
    <t>Овощное рагу/сарделька</t>
  </si>
  <si>
    <t>сарделька отварная</t>
  </si>
  <si>
    <t xml:space="preserve">кофейный напиток </t>
  </si>
  <si>
    <t>96, 8</t>
  </si>
  <si>
    <t xml:space="preserve">кефир </t>
  </si>
  <si>
    <t>Чай с молоком</t>
  </si>
  <si>
    <t>20/40</t>
  </si>
  <si>
    <t>сметана</t>
  </si>
  <si>
    <t>Пищевые вещества</t>
  </si>
  <si>
    <t>Б</t>
  </si>
  <si>
    <t>Ж</t>
  </si>
  <si>
    <t>У</t>
  </si>
  <si>
    <t>В1</t>
  </si>
  <si>
    <t>Са</t>
  </si>
  <si>
    <t>Р</t>
  </si>
  <si>
    <t>1 день</t>
  </si>
  <si>
    <t>2 день</t>
  </si>
  <si>
    <t>3 день</t>
  </si>
  <si>
    <t>4 день</t>
  </si>
  <si>
    <t>5 день</t>
  </si>
  <si>
    <t>6 день</t>
  </si>
  <si>
    <t>8 день</t>
  </si>
  <si>
    <t>9 день</t>
  </si>
  <si>
    <t>10 день</t>
  </si>
  <si>
    <t>Итого в среднем за 1 день</t>
  </si>
  <si>
    <t>Пирожок</t>
  </si>
  <si>
    <t>Ватрушка с творогом</t>
  </si>
  <si>
    <t>Пирожок с капустой</t>
  </si>
  <si>
    <t>Минеральные вещества мг</t>
  </si>
  <si>
    <t>Энергетическая ценность (ккал)</t>
  </si>
  <si>
    <t>Норма за 1 день</t>
  </si>
  <si>
    <t>норма за 10 дней</t>
  </si>
  <si>
    <t>фактически за 10 дней</t>
  </si>
  <si>
    <t>% выполнения</t>
  </si>
  <si>
    <t>Мясо (говядина ) 1 кат</t>
  </si>
  <si>
    <t>куры</t>
  </si>
  <si>
    <t>колбасные изделия</t>
  </si>
  <si>
    <t>свежая рыба</t>
  </si>
  <si>
    <t>молоко  3,2%</t>
  </si>
  <si>
    <t>кисломолочные продукты</t>
  </si>
  <si>
    <t>творог 9 %</t>
  </si>
  <si>
    <t>сыр</t>
  </si>
  <si>
    <t>крупы/бобовые</t>
  </si>
  <si>
    <t>макаронные изделия</t>
  </si>
  <si>
    <t>кондитерские изделия</t>
  </si>
  <si>
    <t>какао</t>
  </si>
  <si>
    <t>чай</t>
  </si>
  <si>
    <t>соки</t>
  </si>
  <si>
    <t>фрукты свежие</t>
  </si>
  <si>
    <t>фрукты сухие</t>
  </si>
  <si>
    <t>овощи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</si>
</sst>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bscript"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/>
    <xf numFmtId="0" fontId="1" fillId="0" borderId="1" xfId="0" applyNumberFormat="1" applyFont="1" applyBorder="1"/>
    <xf numFmtId="0" fontId="6" fillId="0" borderId="1" xfId="0" applyFont="1" applyBorder="1"/>
    <xf numFmtId="1" fontId="1" fillId="0" borderId="1" xfId="0" applyNumberFormat="1" applyFont="1" applyBorder="1"/>
    <xf numFmtId="0" fontId="7" fillId="0" borderId="0" xfId="0" applyFont="1"/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6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1" fillId="0" borderId="1" xfId="0" applyFont="1" applyBorder="1" applyAlignment="1">
      <alignment wrapText="1"/>
    </xf>
    <xf numFmtId="164" fontId="7" fillId="0" borderId="1" xfId="0" applyNumberFormat="1" applyFont="1" applyBorder="1"/>
    <xf numFmtId="165" fontId="7" fillId="0" borderId="1" xfId="0" applyNumberFormat="1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3" fillId="0" borderId="1" xfId="0" applyFont="1" applyBorder="1"/>
    <xf numFmtId="2" fontId="14" fillId="0" borderId="1" xfId="1" applyNumberFormat="1" applyFont="1" applyBorder="1" applyAlignment="1" applyProtection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/>
    <xf numFmtId="0" fontId="4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5" fillId="0" borderId="1" xfId="0" applyFont="1" applyBorder="1"/>
    <xf numFmtId="9" fontId="0" fillId="0" borderId="1" xfId="0" applyNumberFormat="1" applyBorder="1"/>
    <xf numFmtId="9" fontId="15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WhiteSpace="0" view="pageLayout" topLeftCell="A16" workbookViewId="0">
      <selection activeCell="B17" sqref="B17"/>
    </sheetView>
  </sheetViews>
  <sheetFormatPr defaultRowHeight="12.75"/>
  <cols>
    <col min="1" max="1" width="7.42578125" style="1" customWidth="1"/>
    <col min="2" max="2" width="26.140625" style="15" customWidth="1"/>
    <col min="3" max="3" width="6.85546875" style="1" customWidth="1"/>
    <col min="4" max="4" width="8.5703125" style="1" customWidth="1"/>
    <col min="5" max="5" width="7" style="1" customWidth="1"/>
    <col min="6" max="6" width="9.85546875" style="1" customWidth="1"/>
    <col min="7" max="7" width="10" style="1" customWidth="1"/>
    <col min="8" max="8" width="6.42578125" style="1" customWidth="1"/>
    <col min="9" max="9" width="10.140625" style="1" customWidth="1"/>
    <col min="10" max="10" width="6.7109375" style="1" customWidth="1"/>
    <col min="11" max="11" width="6.28515625" style="1" customWidth="1"/>
    <col min="12" max="12" width="7.140625" style="1" customWidth="1"/>
    <col min="13" max="13" width="6.28515625" style="1" customWidth="1"/>
    <col min="14" max="14" width="6.42578125" style="1" customWidth="1"/>
    <col min="15" max="15" width="7.28515625" style="1" customWidth="1"/>
    <col min="16" max="16384" width="9.140625" style="1"/>
  </cols>
  <sheetData>
    <row r="1" spans="1:15">
      <c r="A1" s="61" t="s">
        <v>0</v>
      </c>
      <c r="B1" s="80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94</v>
      </c>
      <c r="I1" s="61"/>
      <c r="J1" s="61"/>
      <c r="K1" s="61"/>
      <c r="L1" s="61" t="s">
        <v>95</v>
      </c>
      <c r="M1" s="61"/>
      <c r="N1" s="61"/>
      <c r="O1" s="61"/>
    </row>
    <row r="2" spans="1:15" ht="18" customHeight="1">
      <c r="A2" s="61"/>
      <c r="B2" s="80"/>
      <c r="C2" s="61"/>
      <c r="D2" s="61"/>
      <c r="E2" s="61"/>
      <c r="F2" s="61"/>
      <c r="G2" s="61"/>
      <c r="H2" s="2" t="s">
        <v>104</v>
      </c>
      <c r="I2" s="2" t="s">
        <v>96</v>
      </c>
      <c r="J2" s="2" t="s">
        <v>97</v>
      </c>
      <c r="K2" s="2" t="s">
        <v>98</v>
      </c>
      <c r="L2" s="2" t="s">
        <v>99</v>
      </c>
      <c r="M2" s="2" t="s">
        <v>100</v>
      </c>
      <c r="N2" s="2" t="s">
        <v>101</v>
      </c>
      <c r="O2" s="2" t="s">
        <v>102</v>
      </c>
    </row>
    <row r="3" spans="1:15" ht="12.75" customHeight="1">
      <c r="A3" s="57"/>
      <c r="B3" s="3" t="s">
        <v>57</v>
      </c>
      <c r="C3" s="4">
        <v>200</v>
      </c>
      <c r="D3" s="4"/>
      <c r="E3" s="4"/>
      <c r="F3" s="4"/>
      <c r="G3" s="4"/>
      <c r="H3" s="2"/>
      <c r="I3" s="23"/>
      <c r="J3" s="23"/>
      <c r="K3" s="23"/>
      <c r="L3" s="23"/>
      <c r="M3" s="23"/>
      <c r="N3" s="23"/>
      <c r="O3" s="23"/>
    </row>
    <row r="4" spans="1:15" ht="15.75" customHeight="1">
      <c r="A4" s="57"/>
      <c r="B4" s="7" t="s">
        <v>59</v>
      </c>
      <c r="C4" s="5">
        <v>15</v>
      </c>
      <c r="D4" s="5">
        <v>2.2000000000000002</v>
      </c>
      <c r="E4" s="5">
        <v>0.26</v>
      </c>
      <c r="F4" s="5">
        <v>14.1</v>
      </c>
      <c r="G4" s="5">
        <v>67.599999999999994</v>
      </c>
      <c r="H4" s="5">
        <v>3.4000000000000002E-2</v>
      </c>
      <c r="I4" s="6"/>
      <c r="J4" s="7"/>
      <c r="K4" s="5">
        <v>0.22500000000000001</v>
      </c>
      <c r="L4" s="5">
        <v>2.85</v>
      </c>
      <c r="M4" s="5">
        <v>13.05</v>
      </c>
      <c r="N4" s="5">
        <v>2.4</v>
      </c>
      <c r="O4" s="5">
        <v>0.24</v>
      </c>
    </row>
    <row r="5" spans="1:15">
      <c r="A5" s="57"/>
      <c r="B5" s="7" t="s">
        <v>9</v>
      </c>
      <c r="C5" s="5">
        <v>150</v>
      </c>
      <c r="D5" s="5">
        <v>5.44</v>
      </c>
      <c r="E5" s="5">
        <v>6</v>
      </c>
      <c r="F5" s="5">
        <v>8.81</v>
      </c>
      <c r="G5" s="5">
        <v>90</v>
      </c>
      <c r="H5" s="5">
        <v>0.06</v>
      </c>
      <c r="I5" s="6">
        <v>30</v>
      </c>
      <c r="J5" s="7">
        <v>1.95</v>
      </c>
      <c r="K5" s="5">
        <v>0.13500000000000001</v>
      </c>
      <c r="L5" s="5">
        <v>180</v>
      </c>
      <c r="M5" s="5">
        <v>142.5</v>
      </c>
      <c r="N5" s="5">
        <v>22.5</v>
      </c>
      <c r="O5" s="5">
        <v>0.15</v>
      </c>
    </row>
    <row r="6" spans="1:15">
      <c r="A6" s="57"/>
      <c r="B6" s="7" t="s">
        <v>10</v>
      </c>
      <c r="C6" s="5">
        <v>5</v>
      </c>
      <c r="D6" s="5">
        <v>0</v>
      </c>
      <c r="E6" s="5">
        <v>0</v>
      </c>
      <c r="F6" s="5">
        <v>5</v>
      </c>
      <c r="G6" s="5">
        <v>19.95</v>
      </c>
      <c r="H6" s="5"/>
      <c r="I6" s="6"/>
      <c r="J6" s="7"/>
      <c r="K6" s="5"/>
      <c r="L6" s="5">
        <v>0.15</v>
      </c>
      <c r="M6" s="5"/>
      <c r="N6" s="5"/>
      <c r="O6" s="5">
        <v>1.4999999999999999E-2</v>
      </c>
    </row>
    <row r="7" spans="1:15">
      <c r="A7" s="57"/>
      <c r="B7" s="7" t="s">
        <v>11</v>
      </c>
      <c r="C7" s="5">
        <v>10</v>
      </c>
      <c r="D7" s="5">
        <v>0.06</v>
      </c>
      <c r="E7" s="5">
        <v>6.2</v>
      </c>
      <c r="F7" s="5">
        <v>0.08</v>
      </c>
      <c r="G7" s="5">
        <v>64.8</v>
      </c>
      <c r="H7" s="28">
        <v>5.0000000000000001E-4</v>
      </c>
      <c r="I7" s="28">
        <v>22.5</v>
      </c>
      <c r="J7" s="28"/>
      <c r="K7" s="28">
        <v>0.05</v>
      </c>
      <c r="L7" s="28">
        <v>1.2</v>
      </c>
      <c r="M7" s="28">
        <v>1.5</v>
      </c>
      <c r="N7" s="28">
        <v>2.5000000000000001E-2</v>
      </c>
      <c r="O7" s="28">
        <v>1.4999999999999999E-2</v>
      </c>
    </row>
    <row r="8" spans="1:15">
      <c r="A8" s="57"/>
      <c r="B8" s="8" t="s">
        <v>12</v>
      </c>
      <c r="C8" s="5"/>
      <c r="D8" s="2">
        <f t="shared" ref="D8:O8" si="0">SUM(D4:D7)</f>
        <v>7.7</v>
      </c>
      <c r="E8" s="2">
        <f t="shared" si="0"/>
        <v>12.46</v>
      </c>
      <c r="F8" s="2">
        <f t="shared" si="0"/>
        <v>27.99</v>
      </c>
      <c r="G8" s="2">
        <f t="shared" si="0"/>
        <v>242.34999999999997</v>
      </c>
      <c r="H8" s="2">
        <f t="shared" si="0"/>
        <v>9.4500000000000001E-2</v>
      </c>
      <c r="I8" s="2">
        <f t="shared" si="0"/>
        <v>52.5</v>
      </c>
      <c r="J8" s="2">
        <f t="shared" si="0"/>
        <v>1.95</v>
      </c>
      <c r="K8" s="2">
        <f t="shared" si="0"/>
        <v>0.41</v>
      </c>
      <c r="L8" s="2">
        <f t="shared" si="0"/>
        <v>184.2</v>
      </c>
      <c r="M8" s="2">
        <f t="shared" si="0"/>
        <v>157.05000000000001</v>
      </c>
      <c r="N8" s="2">
        <f t="shared" si="0"/>
        <v>24.924999999999997</v>
      </c>
      <c r="O8" s="2">
        <f t="shared" si="0"/>
        <v>0.42000000000000004</v>
      </c>
    </row>
    <row r="9" spans="1:15">
      <c r="A9" s="57"/>
      <c r="B9" s="7" t="s">
        <v>119</v>
      </c>
      <c r="C9" s="5" t="s">
        <v>150</v>
      </c>
      <c r="D9" s="5">
        <v>5.9</v>
      </c>
      <c r="E9" s="5">
        <v>7.6</v>
      </c>
      <c r="F9" s="5">
        <v>0.5</v>
      </c>
      <c r="G9" s="5">
        <v>63.73</v>
      </c>
      <c r="H9" s="5">
        <v>8.0000000000000002E-3</v>
      </c>
      <c r="I9" s="6">
        <v>20</v>
      </c>
      <c r="J9" s="6">
        <v>0.2</v>
      </c>
      <c r="K9" s="6">
        <v>0.24</v>
      </c>
      <c r="L9" s="6">
        <v>63.92</v>
      </c>
      <c r="M9" s="6">
        <v>66.08</v>
      </c>
      <c r="N9" s="6">
        <v>9.32</v>
      </c>
      <c r="O9" s="6">
        <v>0.6</v>
      </c>
    </row>
    <row r="10" spans="1:15">
      <c r="A10" s="57"/>
      <c r="B10" s="7" t="s">
        <v>13</v>
      </c>
      <c r="C10" s="5">
        <v>40</v>
      </c>
      <c r="D10" s="5">
        <v>2.2799999999999998</v>
      </c>
      <c r="E10" s="5">
        <v>0.24</v>
      </c>
      <c r="F10" s="5">
        <v>14.76</v>
      </c>
      <c r="G10" s="5">
        <v>70.5</v>
      </c>
      <c r="H10" s="28">
        <v>0.06</v>
      </c>
      <c r="I10" s="28"/>
      <c r="J10" s="28"/>
      <c r="K10" s="28">
        <v>0.3</v>
      </c>
      <c r="L10" s="28">
        <v>6.9</v>
      </c>
      <c r="M10" s="28">
        <v>25.2</v>
      </c>
      <c r="N10" s="28">
        <v>9.9</v>
      </c>
      <c r="O10" s="28">
        <v>0.56999999999999995</v>
      </c>
    </row>
    <row r="11" spans="1:15" ht="15.75" customHeight="1">
      <c r="A11" s="57"/>
      <c r="B11" s="8" t="s">
        <v>111</v>
      </c>
      <c r="C11" s="5">
        <v>200</v>
      </c>
      <c r="D11" s="5"/>
      <c r="E11" s="5"/>
      <c r="F11" s="5"/>
      <c r="G11" s="5"/>
      <c r="H11" s="2"/>
      <c r="I11" s="23"/>
      <c r="J11" s="23"/>
      <c r="K11" s="23"/>
      <c r="L11" s="23"/>
      <c r="M11" s="23"/>
      <c r="N11" s="23"/>
      <c r="O11" s="23"/>
    </row>
    <row r="12" spans="1:15">
      <c r="A12" s="57"/>
      <c r="B12" s="7" t="s">
        <v>49</v>
      </c>
      <c r="C12" s="5">
        <v>40</v>
      </c>
      <c r="D12" s="5">
        <v>0.2</v>
      </c>
      <c r="E12" s="5">
        <v>0</v>
      </c>
      <c r="F12" s="5">
        <v>4.9000000000000004</v>
      </c>
      <c r="G12" s="5">
        <v>23.5</v>
      </c>
      <c r="H12" s="5">
        <v>1.4999999999999999E-2</v>
      </c>
      <c r="I12" s="6">
        <v>2.5</v>
      </c>
      <c r="J12" s="6">
        <v>5</v>
      </c>
      <c r="K12" s="6">
        <v>0.1</v>
      </c>
      <c r="L12" s="6">
        <v>8</v>
      </c>
      <c r="M12" s="6">
        <v>5.5</v>
      </c>
      <c r="N12" s="6">
        <v>4.5</v>
      </c>
      <c r="O12" s="6">
        <v>1.1000000000000001</v>
      </c>
    </row>
    <row r="13" spans="1:15">
      <c r="A13" s="57"/>
      <c r="B13" s="7" t="s">
        <v>10</v>
      </c>
      <c r="C13" s="5">
        <v>15</v>
      </c>
      <c r="D13" s="5">
        <v>0</v>
      </c>
      <c r="E13" s="5">
        <v>0</v>
      </c>
      <c r="F13" s="5">
        <v>15</v>
      </c>
      <c r="G13" s="5">
        <v>59.85</v>
      </c>
      <c r="H13" s="5"/>
      <c r="I13" s="6"/>
      <c r="J13" s="6"/>
      <c r="K13" s="6"/>
      <c r="L13" s="6">
        <v>0.45</v>
      </c>
      <c r="M13" s="6"/>
      <c r="N13" s="6"/>
      <c r="O13" s="6">
        <v>4.4999999999999998E-2</v>
      </c>
    </row>
    <row r="14" spans="1:15">
      <c r="A14" s="57"/>
      <c r="B14" s="7" t="s">
        <v>16</v>
      </c>
      <c r="C14" s="5">
        <v>8</v>
      </c>
      <c r="D14" s="5">
        <v>6.3E-2</v>
      </c>
      <c r="E14" s="5">
        <v>0</v>
      </c>
      <c r="F14" s="5">
        <v>0.25</v>
      </c>
      <c r="G14" s="5">
        <v>2.38</v>
      </c>
      <c r="H14" s="5">
        <v>2.8E-3</v>
      </c>
      <c r="I14" s="6">
        <v>0.14000000000000001</v>
      </c>
      <c r="J14" s="6">
        <v>2.8</v>
      </c>
      <c r="K14" s="6">
        <v>1.4E-2</v>
      </c>
      <c r="L14" s="6">
        <v>2.8</v>
      </c>
      <c r="M14" s="6">
        <v>1.54</v>
      </c>
      <c r="N14" s="6">
        <v>0.84</v>
      </c>
      <c r="O14" s="6">
        <v>4.2000000000000003E-2</v>
      </c>
    </row>
    <row r="15" spans="1:15">
      <c r="A15" s="58"/>
      <c r="B15" s="8" t="s">
        <v>12</v>
      </c>
      <c r="C15" s="5"/>
      <c r="D15" s="2">
        <f t="shared" ref="D15:O15" si="1">SUM(D12:D14)</f>
        <v>0.26300000000000001</v>
      </c>
      <c r="E15" s="2">
        <f t="shared" si="1"/>
        <v>0</v>
      </c>
      <c r="F15" s="2">
        <f t="shared" si="1"/>
        <v>20.149999999999999</v>
      </c>
      <c r="G15" s="2">
        <f t="shared" si="1"/>
        <v>85.72999999999999</v>
      </c>
      <c r="H15" s="2">
        <f t="shared" si="1"/>
        <v>1.78E-2</v>
      </c>
      <c r="I15" s="2">
        <f t="shared" si="1"/>
        <v>2.64</v>
      </c>
      <c r="J15" s="2">
        <f t="shared" si="1"/>
        <v>7.8</v>
      </c>
      <c r="K15" s="2">
        <f t="shared" si="1"/>
        <v>0.114</v>
      </c>
      <c r="L15" s="2">
        <f t="shared" si="1"/>
        <v>11.25</v>
      </c>
      <c r="M15" s="2">
        <f t="shared" si="1"/>
        <v>7.04</v>
      </c>
      <c r="N15" s="2">
        <f t="shared" si="1"/>
        <v>5.34</v>
      </c>
      <c r="O15" s="2">
        <f t="shared" si="1"/>
        <v>1.1870000000000001</v>
      </c>
    </row>
    <row r="16" spans="1:15">
      <c r="A16" s="9" t="s">
        <v>12</v>
      </c>
      <c r="B16" s="8"/>
      <c r="C16" s="5"/>
      <c r="D16" s="2">
        <f t="shared" ref="D16:O16" si="2">D8+D10+D15+D9</f>
        <v>16.143000000000001</v>
      </c>
      <c r="E16" s="2">
        <f t="shared" si="2"/>
        <v>20.3</v>
      </c>
      <c r="F16" s="2">
        <f t="shared" si="2"/>
        <v>63.4</v>
      </c>
      <c r="G16" s="2">
        <f t="shared" si="2"/>
        <v>462.30999999999995</v>
      </c>
      <c r="H16" s="2">
        <f t="shared" si="2"/>
        <v>0.18030000000000002</v>
      </c>
      <c r="I16" s="2">
        <f t="shared" si="2"/>
        <v>75.14</v>
      </c>
      <c r="J16" s="2">
        <f t="shared" si="2"/>
        <v>9.9499999999999993</v>
      </c>
      <c r="K16" s="2">
        <f t="shared" si="2"/>
        <v>1.0640000000000001</v>
      </c>
      <c r="L16" s="2">
        <f t="shared" si="2"/>
        <v>266.27</v>
      </c>
      <c r="M16" s="2">
        <f t="shared" si="2"/>
        <v>255.37</v>
      </c>
      <c r="N16" s="2">
        <f t="shared" si="2"/>
        <v>49.484999999999992</v>
      </c>
      <c r="O16" s="2">
        <f t="shared" si="2"/>
        <v>2.7770000000000001</v>
      </c>
    </row>
    <row r="17" spans="1:15" ht="12.75" customHeight="1">
      <c r="A17" s="56" t="s">
        <v>33</v>
      </c>
      <c r="B17" s="8" t="s">
        <v>61</v>
      </c>
      <c r="C17" s="5">
        <v>100</v>
      </c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</row>
    <row r="18" spans="1:15">
      <c r="A18" s="57"/>
      <c r="B18" s="7" t="s">
        <v>62</v>
      </c>
      <c r="C18" s="5">
        <v>80</v>
      </c>
      <c r="D18" s="5">
        <v>0.42</v>
      </c>
      <c r="E18" s="5">
        <v>0</v>
      </c>
      <c r="F18" s="5">
        <v>1.083</v>
      </c>
      <c r="G18" s="5">
        <v>6.27</v>
      </c>
      <c r="H18" s="18" t="s">
        <v>108</v>
      </c>
      <c r="I18" s="19">
        <v>3.5999999999999997E-2</v>
      </c>
      <c r="J18" s="19">
        <v>6</v>
      </c>
      <c r="K18" s="19">
        <v>0.06</v>
      </c>
      <c r="L18" s="21">
        <v>14</v>
      </c>
      <c r="M18" s="19">
        <v>25.2</v>
      </c>
      <c r="N18" s="19">
        <v>8.4</v>
      </c>
      <c r="O18" s="19">
        <v>0.36</v>
      </c>
    </row>
    <row r="19" spans="1:15">
      <c r="A19" s="57"/>
      <c r="B19" s="7" t="s">
        <v>20</v>
      </c>
      <c r="C19" s="5">
        <v>20</v>
      </c>
      <c r="D19" s="5">
        <v>0.2</v>
      </c>
      <c r="E19" s="5">
        <v>0</v>
      </c>
      <c r="F19" s="5">
        <v>0.69</v>
      </c>
      <c r="G19" s="5">
        <v>3.6</v>
      </c>
      <c r="H19" s="28">
        <v>3.7499999999999999E-3</v>
      </c>
      <c r="I19" s="28"/>
      <c r="J19" s="28">
        <v>0.55500000000000005</v>
      </c>
      <c r="K19" s="28">
        <v>1.5E-3</v>
      </c>
      <c r="L19" s="28">
        <v>2.3250000000000002</v>
      </c>
      <c r="M19" s="28">
        <v>2.1749999999999998</v>
      </c>
      <c r="N19" s="28">
        <v>0.75</v>
      </c>
      <c r="O19" s="28">
        <v>0.06</v>
      </c>
    </row>
    <row r="20" spans="1:15">
      <c r="A20" s="57"/>
      <c r="B20" s="7" t="s">
        <v>21</v>
      </c>
      <c r="C20" s="5">
        <v>5</v>
      </c>
      <c r="D20" s="5">
        <v>0</v>
      </c>
      <c r="E20" s="5">
        <v>5</v>
      </c>
      <c r="F20" s="5">
        <v>0</v>
      </c>
      <c r="G20" s="5">
        <v>44.95</v>
      </c>
      <c r="H20" s="28"/>
      <c r="I20" s="28"/>
      <c r="J20" s="28"/>
      <c r="K20" s="28">
        <v>2.2000000000000002</v>
      </c>
      <c r="L20" s="28"/>
      <c r="M20" s="28">
        <v>0.1</v>
      </c>
      <c r="N20" s="28"/>
      <c r="O20" s="28"/>
    </row>
    <row r="21" spans="1:15">
      <c r="A21" s="57"/>
      <c r="B21" s="8" t="s">
        <v>12</v>
      </c>
      <c r="C21" s="2"/>
      <c r="D21" s="2">
        <f t="shared" ref="D21:O21" si="3">SUM(D18:D20)</f>
        <v>0.62</v>
      </c>
      <c r="E21" s="2">
        <f t="shared" si="3"/>
        <v>5</v>
      </c>
      <c r="F21" s="2">
        <f t="shared" si="3"/>
        <v>1.7729999999999999</v>
      </c>
      <c r="G21" s="2">
        <f t="shared" si="3"/>
        <v>54.82</v>
      </c>
      <c r="H21" s="2">
        <f t="shared" si="3"/>
        <v>3.7499999999999999E-3</v>
      </c>
      <c r="I21" s="22">
        <f t="shared" si="3"/>
        <v>3.5999999999999997E-2</v>
      </c>
      <c r="J21" s="22">
        <f t="shared" si="3"/>
        <v>6.5549999999999997</v>
      </c>
      <c r="K21" s="22">
        <f t="shared" si="3"/>
        <v>2.2615000000000003</v>
      </c>
      <c r="L21" s="22">
        <f t="shared" si="3"/>
        <v>16.324999999999999</v>
      </c>
      <c r="M21" s="22">
        <f t="shared" si="3"/>
        <v>27.475000000000001</v>
      </c>
      <c r="N21" s="22">
        <f t="shared" si="3"/>
        <v>9.15</v>
      </c>
      <c r="O21" s="22">
        <f t="shared" si="3"/>
        <v>0.42</v>
      </c>
    </row>
    <row r="22" spans="1:15">
      <c r="A22" s="57"/>
      <c r="B22" s="8" t="s">
        <v>63</v>
      </c>
      <c r="C22" s="5">
        <v>250</v>
      </c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6"/>
    </row>
    <row r="23" spans="1:15">
      <c r="A23" s="57"/>
      <c r="B23" s="7" t="s">
        <v>23</v>
      </c>
      <c r="C23" s="5">
        <v>90</v>
      </c>
      <c r="D23" s="5">
        <v>1.5</v>
      </c>
      <c r="E23" s="5">
        <v>0</v>
      </c>
      <c r="F23" s="5">
        <v>11.4</v>
      </c>
      <c r="G23" s="5">
        <v>53.9</v>
      </c>
      <c r="H23" s="28">
        <v>8.4000000000000005E-2</v>
      </c>
      <c r="I23" s="28">
        <v>2.1</v>
      </c>
      <c r="J23" s="28">
        <v>14</v>
      </c>
      <c r="K23" s="28">
        <v>7.0000000000000007E-2</v>
      </c>
      <c r="L23" s="28">
        <v>7</v>
      </c>
      <c r="M23" s="28">
        <v>40.6</v>
      </c>
      <c r="N23" s="28">
        <v>16.100000000000001</v>
      </c>
      <c r="O23" s="28">
        <v>0.63</v>
      </c>
    </row>
    <row r="24" spans="1:15">
      <c r="A24" s="57"/>
      <c r="B24" s="7" t="s">
        <v>64</v>
      </c>
      <c r="C24" s="5">
        <v>60</v>
      </c>
      <c r="D24" s="5">
        <v>0.45</v>
      </c>
      <c r="E24" s="5">
        <v>0</v>
      </c>
      <c r="F24" s="5">
        <v>1.175</v>
      </c>
      <c r="G24" s="5">
        <v>7</v>
      </c>
      <c r="H24" s="5">
        <v>7.4999999999999997E-3</v>
      </c>
      <c r="I24" s="6">
        <v>8.0000000000000004E-4</v>
      </c>
      <c r="J24" s="6">
        <v>11.25</v>
      </c>
      <c r="K24" s="6">
        <v>2.5000000000000001E-2</v>
      </c>
      <c r="L24" s="6">
        <v>12</v>
      </c>
      <c r="M24" s="6">
        <v>7.75</v>
      </c>
      <c r="N24" s="6">
        <v>4</v>
      </c>
      <c r="O24" s="6">
        <v>0.15</v>
      </c>
    </row>
    <row r="25" spans="1:15">
      <c r="A25" s="57"/>
      <c r="B25" s="7" t="s">
        <v>20</v>
      </c>
      <c r="C25" s="5">
        <v>20</v>
      </c>
      <c r="D25" s="5">
        <v>0.13</v>
      </c>
      <c r="E25" s="5">
        <v>0</v>
      </c>
      <c r="F25" s="5">
        <v>0.46</v>
      </c>
      <c r="G25" s="5">
        <v>2.4</v>
      </c>
      <c r="H25" s="28">
        <v>2.5000000000000001E-3</v>
      </c>
      <c r="I25" s="28"/>
      <c r="J25" s="28">
        <v>0.37</v>
      </c>
      <c r="K25" s="28">
        <v>1E-3</v>
      </c>
      <c r="L25" s="28">
        <v>1.55</v>
      </c>
      <c r="M25" s="28">
        <v>1.45</v>
      </c>
      <c r="N25" s="28">
        <v>0.5</v>
      </c>
      <c r="O25" s="28">
        <v>0.04</v>
      </c>
    </row>
    <row r="26" spans="1:15">
      <c r="A26" s="57"/>
      <c r="B26" s="7" t="s">
        <v>25</v>
      </c>
      <c r="C26" s="5">
        <v>20</v>
      </c>
      <c r="D26" s="5">
        <v>0.19500000000000001</v>
      </c>
      <c r="E26" s="5">
        <v>0</v>
      </c>
      <c r="F26" s="5">
        <v>1.0349999999999999</v>
      </c>
      <c r="G26" s="5">
        <v>5.4</v>
      </c>
      <c r="H26" s="5">
        <v>8.9999999999999993E-3</v>
      </c>
      <c r="I26" s="6"/>
      <c r="J26" s="6">
        <v>0.75</v>
      </c>
      <c r="K26" s="6"/>
      <c r="L26" s="6">
        <v>4.05</v>
      </c>
      <c r="M26" s="6"/>
      <c r="N26" s="6"/>
      <c r="O26" s="6">
        <v>0.105</v>
      </c>
    </row>
    <row r="27" spans="1:15">
      <c r="A27" s="57"/>
      <c r="B27" s="7" t="s">
        <v>21</v>
      </c>
      <c r="C27" s="5">
        <v>5</v>
      </c>
      <c r="D27" s="5">
        <v>0</v>
      </c>
      <c r="E27" s="5">
        <v>5</v>
      </c>
      <c r="F27" s="5">
        <v>0</v>
      </c>
      <c r="G27" s="5">
        <v>44.95</v>
      </c>
      <c r="H27" s="28"/>
      <c r="I27" s="28"/>
      <c r="J27" s="28"/>
      <c r="K27" s="28">
        <v>2.2000000000000002</v>
      </c>
      <c r="L27" s="28"/>
      <c r="M27" s="28">
        <v>0.1</v>
      </c>
      <c r="N27" s="28"/>
      <c r="O27" s="28"/>
    </row>
    <row r="28" spans="1:15">
      <c r="A28" s="57"/>
      <c r="B28" s="7" t="s">
        <v>26</v>
      </c>
      <c r="C28" s="5">
        <v>40</v>
      </c>
      <c r="D28" s="5">
        <v>8.4</v>
      </c>
      <c r="E28" s="5">
        <v>5.4</v>
      </c>
      <c r="F28" s="5">
        <v>0</v>
      </c>
      <c r="G28" s="5">
        <v>88</v>
      </c>
      <c r="H28" s="5">
        <v>3.5999999999999997E-2</v>
      </c>
      <c r="I28" s="6">
        <v>0.03</v>
      </c>
      <c r="J28" s="6">
        <v>0.8</v>
      </c>
      <c r="K28" s="6">
        <v>0</v>
      </c>
      <c r="L28" s="6">
        <v>6.4</v>
      </c>
      <c r="M28" s="6">
        <v>66</v>
      </c>
      <c r="N28" s="6">
        <v>7.6</v>
      </c>
      <c r="O28" s="6">
        <v>0.64</v>
      </c>
    </row>
    <row r="29" spans="1:15">
      <c r="A29" s="57"/>
      <c r="B29" s="7" t="s">
        <v>151</v>
      </c>
      <c r="C29" s="5">
        <v>15</v>
      </c>
      <c r="D29" s="5">
        <v>0.4</v>
      </c>
      <c r="E29" s="5">
        <v>1.5</v>
      </c>
      <c r="F29" s="5">
        <v>0.6</v>
      </c>
      <c r="G29" s="5">
        <v>17.8</v>
      </c>
      <c r="H29" s="5">
        <v>0.03</v>
      </c>
      <c r="I29" s="6">
        <v>9.75</v>
      </c>
      <c r="J29" s="6">
        <v>0.5</v>
      </c>
      <c r="K29" s="6">
        <v>0.3</v>
      </c>
      <c r="L29" s="6">
        <v>13.5</v>
      </c>
      <c r="M29" s="6">
        <v>9.3000000000000007</v>
      </c>
      <c r="N29" s="6">
        <v>1.5</v>
      </c>
      <c r="O29" s="6">
        <v>0.1</v>
      </c>
    </row>
    <row r="30" spans="1:15">
      <c r="A30" s="57"/>
      <c r="B30" s="8" t="s">
        <v>12</v>
      </c>
      <c r="C30" s="5"/>
      <c r="D30" s="2">
        <f>SUM(D23:D29)</f>
        <v>11.075000000000001</v>
      </c>
      <c r="E30" s="2">
        <f>SUM(E23:E29)</f>
        <v>11.9</v>
      </c>
      <c r="F30" s="2">
        <f>SUM(F23:F29)</f>
        <v>14.670000000000002</v>
      </c>
      <c r="G30" s="2">
        <f>SUM(G23:G29)</f>
        <v>219.45000000000002</v>
      </c>
      <c r="H30" s="2">
        <f>SUM(H23:H29)</f>
        <v>0.16899999999999998</v>
      </c>
      <c r="I30" s="2">
        <f t="shared" ref="I30" si="4">SUM(I23:I28)</f>
        <v>2.1307999999999998</v>
      </c>
      <c r="J30" s="2">
        <f t="shared" ref="J30:O30" si="5">SUM(J23:J29)</f>
        <v>27.67</v>
      </c>
      <c r="K30" s="2">
        <f t="shared" si="5"/>
        <v>2.5960000000000001</v>
      </c>
      <c r="L30" s="2">
        <f t="shared" si="5"/>
        <v>44.5</v>
      </c>
      <c r="M30" s="2">
        <f t="shared" si="5"/>
        <v>125.2</v>
      </c>
      <c r="N30" s="2">
        <f t="shared" si="5"/>
        <v>29.700000000000003</v>
      </c>
      <c r="O30" s="2">
        <f t="shared" si="5"/>
        <v>1.665</v>
      </c>
    </row>
    <row r="31" spans="1:15">
      <c r="A31" s="57"/>
      <c r="B31" s="8" t="s">
        <v>144</v>
      </c>
      <c r="C31" s="5" t="s">
        <v>132</v>
      </c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</row>
    <row r="32" spans="1:15">
      <c r="A32" s="57"/>
      <c r="B32" s="7" t="s">
        <v>23</v>
      </c>
      <c r="C32" s="5">
        <v>160</v>
      </c>
      <c r="D32" s="46">
        <f t="shared" ref="D32:O32" si="6">D23*$C$32/$C$23</f>
        <v>2.6666666666666665</v>
      </c>
      <c r="E32" s="47">
        <v>1E-3</v>
      </c>
      <c r="F32" s="46">
        <f t="shared" si="6"/>
        <v>20.266666666666666</v>
      </c>
      <c r="G32" s="46">
        <f t="shared" si="6"/>
        <v>95.822222222222223</v>
      </c>
      <c r="H32" s="46">
        <f t="shared" si="6"/>
        <v>0.14933333333333335</v>
      </c>
      <c r="I32" s="46">
        <f t="shared" si="6"/>
        <v>3.7333333333333334</v>
      </c>
      <c r="J32" s="46">
        <f t="shared" si="6"/>
        <v>24.888888888888889</v>
      </c>
      <c r="K32" s="46">
        <f t="shared" si="6"/>
        <v>0.12444444444444445</v>
      </c>
      <c r="L32" s="46">
        <f t="shared" si="6"/>
        <v>12.444444444444445</v>
      </c>
      <c r="M32" s="46">
        <f t="shared" si="6"/>
        <v>72.177777777777777</v>
      </c>
      <c r="N32" s="46">
        <f t="shared" si="6"/>
        <v>28.622222222222224</v>
      </c>
      <c r="O32" s="46">
        <f t="shared" si="6"/>
        <v>1.1199999999999999</v>
      </c>
    </row>
    <row r="33" spans="1:15">
      <c r="A33" s="57"/>
      <c r="B33" s="7" t="s">
        <v>20</v>
      </c>
      <c r="C33" s="5">
        <v>20</v>
      </c>
      <c r="D33" s="5">
        <v>0.13</v>
      </c>
      <c r="E33" s="5">
        <v>0</v>
      </c>
      <c r="F33" s="5">
        <v>0.46</v>
      </c>
      <c r="G33" s="5">
        <v>2.4</v>
      </c>
      <c r="H33" s="28">
        <v>2.5000000000000001E-3</v>
      </c>
      <c r="I33" s="28"/>
      <c r="J33" s="28">
        <v>0.37</v>
      </c>
      <c r="K33" s="28">
        <v>1E-3</v>
      </c>
      <c r="L33" s="28">
        <v>1.55</v>
      </c>
      <c r="M33" s="28">
        <v>1.45</v>
      </c>
      <c r="N33" s="28">
        <v>0.5</v>
      </c>
      <c r="O33" s="28">
        <v>0.04</v>
      </c>
    </row>
    <row r="34" spans="1:15">
      <c r="A34" s="57"/>
      <c r="B34" s="7" t="s">
        <v>25</v>
      </c>
      <c r="C34" s="5">
        <v>50</v>
      </c>
      <c r="D34" s="5">
        <f t="shared" ref="D34:O34" si="7">D26*$C$34/$C$26</f>
        <v>0.48749999999999999</v>
      </c>
      <c r="E34" s="5">
        <f t="shared" si="7"/>
        <v>0</v>
      </c>
      <c r="F34" s="5">
        <f t="shared" si="7"/>
        <v>2.5874999999999995</v>
      </c>
      <c r="G34" s="5">
        <f t="shared" si="7"/>
        <v>13.5</v>
      </c>
      <c r="H34" s="5">
        <f t="shared" si="7"/>
        <v>2.2499999999999999E-2</v>
      </c>
      <c r="I34" s="5">
        <f t="shared" si="7"/>
        <v>0</v>
      </c>
      <c r="J34" s="5">
        <f t="shared" si="7"/>
        <v>1.875</v>
      </c>
      <c r="K34" s="5">
        <f t="shared" si="7"/>
        <v>0</v>
      </c>
      <c r="L34" s="5">
        <f t="shared" si="7"/>
        <v>10.125</v>
      </c>
      <c r="M34" s="5">
        <f t="shared" si="7"/>
        <v>0</v>
      </c>
      <c r="N34" s="5">
        <f t="shared" si="7"/>
        <v>0</v>
      </c>
      <c r="O34" s="5">
        <f t="shared" si="7"/>
        <v>0.26250000000000001</v>
      </c>
    </row>
    <row r="35" spans="1:15">
      <c r="A35" s="57"/>
      <c r="B35" s="7" t="s">
        <v>11</v>
      </c>
      <c r="C35" s="5">
        <v>10</v>
      </c>
      <c r="D35" s="5">
        <v>0.06</v>
      </c>
      <c r="E35" s="5">
        <v>6.2</v>
      </c>
      <c r="F35" s="5">
        <v>0.08</v>
      </c>
      <c r="G35" s="5">
        <v>64.8</v>
      </c>
      <c r="H35" s="28">
        <v>5.0000000000000001E-4</v>
      </c>
      <c r="I35" s="28">
        <v>22.5</v>
      </c>
      <c r="J35" s="28"/>
      <c r="K35" s="28">
        <v>0.05</v>
      </c>
      <c r="L35" s="28">
        <v>1.2</v>
      </c>
      <c r="M35" s="28">
        <v>1.5</v>
      </c>
      <c r="N35" s="28">
        <v>2.5000000000000001E-2</v>
      </c>
      <c r="O35" s="28">
        <v>1.4999999999999999E-2</v>
      </c>
    </row>
    <row r="36" spans="1:15">
      <c r="A36" s="57"/>
      <c r="B36" s="7" t="s">
        <v>118</v>
      </c>
      <c r="C36" s="5">
        <v>60</v>
      </c>
      <c r="D36" s="5">
        <v>0.45</v>
      </c>
      <c r="E36" s="5">
        <v>0</v>
      </c>
      <c r="F36" s="5">
        <v>1.175</v>
      </c>
      <c r="G36" s="5">
        <v>7</v>
      </c>
      <c r="H36" s="5">
        <v>7.4999999999999997E-3</v>
      </c>
      <c r="I36" s="6">
        <v>8.0000000000000004E-4</v>
      </c>
      <c r="J36" s="6">
        <v>11.25</v>
      </c>
      <c r="K36" s="6">
        <v>2.5000000000000001E-2</v>
      </c>
      <c r="L36" s="6">
        <v>12</v>
      </c>
      <c r="M36" s="6">
        <v>7.75</v>
      </c>
      <c r="N36" s="6">
        <v>4</v>
      </c>
      <c r="O36" s="6">
        <v>0.15</v>
      </c>
    </row>
    <row r="37" spans="1:15">
      <c r="A37" s="57"/>
      <c r="B37" s="7" t="s">
        <v>21</v>
      </c>
      <c r="C37" s="5">
        <v>5</v>
      </c>
      <c r="D37" s="5">
        <v>0</v>
      </c>
      <c r="E37" s="5">
        <v>5</v>
      </c>
      <c r="F37" s="5">
        <v>0</v>
      </c>
      <c r="G37" s="5">
        <v>44.95</v>
      </c>
      <c r="H37" s="28"/>
      <c r="I37" s="28"/>
      <c r="J37" s="28"/>
      <c r="K37" s="28">
        <v>2.2000000000000002</v>
      </c>
      <c r="L37" s="28"/>
      <c r="M37" s="28">
        <v>0.1</v>
      </c>
      <c r="N37" s="28"/>
      <c r="O37" s="28"/>
    </row>
    <row r="38" spans="1:15">
      <c r="A38" s="57"/>
      <c r="B38" s="7" t="s">
        <v>145</v>
      </c>
      <c r="C38" s="5">
        <v>100</v>
      </c>
      <c r="D38" s="5">
        <v>6.6</v>
      </c>
      <c r="E38" s="5">
        <v>8.34</v>
      </c>
      <c r="F38" s="5">
        <v>0.24</v>
      </c>
      <c r="G38" s="5">
        <v>156.6</v>
      </c>
      <c r="H38" s="28">
        <v>0.15</v>
      </c>
      <c r="I38" s="28"/>
      <c r="J38" s="28"/>
      <c r="K38" s="28">
        <v>0.25800000000000001</v>
      </c>
      <c r="L38" s="28">
        <v>21</v>
      </c>
      <c r="M38" s="28">
        <v>95.4</v>
      </c>
      <c r="N38" s="28">
        <v>12</v>
      </c>
      <c r="O38" s="28">
        <v>1.08</v>
      </c>
    </row>
    <row r="39" spans="1:15">
      <c r="A39" s="57"/>
      <c r="B39" s="8" t="s">
        <v>12</v>
      </c>
      <c r="C39" s="5"/>
      <c r="D39" s="46">
        <f>SUM(D32:D38)</f>
        <v>10.394166666666667</v>
      </c>
      <c r="E39" s="46">
        <f>SUM(E32:E38)</f>
        <v>19.541</v>
      </c>
      <c r="F39" s="46">
        <f>SUM(F32:F38)</f>
        <v>24.809166666666663</v>
      </c>
      <c r="G39" s="46">
        <f>SUM(G32:G38)</f>
        <v>385.07222222222219</v>
      </c>
      <c r="H39" s="46">
        <f>SUM(H32:H38)</f>
        <v>0.33233333333333337</v>
      </c>
      <c r="I39" s="46">
        <f t="shared" ref="I39:J39" si="8">SUM(I32:I37)</f>
        <v>26.234133333333336</v>
      </c>
      <c r="J39" s="46">
        <f t="shared" si="8"/>
        <v>38.38388888888889</v>
      </c>
      <c r="K39" s="46">
        <f>SUM(K32:K38)</f>
        <v>2.6584444444444446</v>
      </c>
      <c r="L39" s="46">
        <f>SUM(L32:L38)</f>
        <v>58.319444444444443</v>
      </c>
      <c r="M39" s="46">
        <f>SUM(M32:M38)</f>
        <v>178.37777777777779</v>
      </c>
      <c r="N39" s="46">
        <f>SUM(N32:N38)</f>
        <v>45.147222222222226</v>
      </c>
      <c r="O39" s="46">
        <f>SUM(O32:O38)</f>
        <v>2.6674999999999995</v>
      </c>
    </row>
    <row r="40" spans="1:15">
      <c r="A40" s="57"/>
      <c r="B40" s="7" t="s">
        <v>89</v>
      </c>
      <c r="C40" s="5">
        <v>200</v>
      </c>
      <c r="D40" s="5">
        <v>2</v>
      </c>
      <c r="E40" s="5">
        <v>0</v>
      </c>
      <c r="F40" s="5">
        <v>5.8</v>
      </c>
      <c r="G40" s="5">
        <v>36</v>
      </c>
      <c r="H40" s="5">
        <v>0.06</v>
      </c>
      <c r="I40" s="6">
        <v>100</v>
      </c>
      <c r="J40" s="6">
        <v>20</v>
      </c>
      <c r="K40" s="6">
        <v>0.8</v>
      </c>
      <c r="L40" s="6">
        <v>14</v>
      </c>
      <c r="M40" s="6">
        <v>64</v>
      </c>
      <c r="N40" s="6">
        <v>24</v>
      </c>
      <c r="O40" s="6">
        <v>1.4</v>
      </c>
    </row>
    <row r="41" spans="1:15">
      <c r="A41" s="57"/>
      <c r="B41" s="7" t="s">
        <v>13</v>
      </c>
      <c r="C41" s="5">
        <v>80</v>
      </c>
      <c r="D41" s="5">
        <f>2.28*2</f>
        <v>4.5599999999999996</v>
      </c>
      <c r="E41" s="5">
        <v>0.48</v>
      </c>
      <c r="F41" s="5">
        <v>29.52</v>
      </c>
      <c r="G41" s="5">
        <v>141</v>
      </c>
      <c r="H41" s="28">
        <v>0.12</v>
      </c>
      <c r="I41" s="28"/>
      <c r="J41" s="28"/>
      <c r="K41" s="28">
        <v>0.6</v>
      </c>
      <c r="L41" s="28">
        <v>13.8</v>
      </c>
      <c r="M41" s="28">
        <v>50.2</v>
      </c>
      <c r="N41" s="28">
        <v>19.8</v>
      </c>
      <c r="O41" s="28">
        <v>1.1399999999999999</v>
      </c>
    </row>
    <row r="42" spans="1:15">
      <c r="A42" s="57"/>
      <c r="B42" s="7" t="s">
        <v>31</v>
      </c>
      <c r="C42" s="5">
        <v>72</v>
      </c>
      <c r="D42" s="5">
        <v>4.75</v>
      </c>
      <c r="E42" s="5">
        <v>0.44</v>
      </c>
      <c r="F42" s="5">
        <v>13.36</v>
      </c>
      <c r="G42" s="5">
        <v>69.599999999999994</v>
      </c>
      <c r="H42" s="5">
        <v>7.1999999999999995E-2</v>
      </c>
      <c r="I42" s="6">
        <v>2.4</v>
      </c>
      <c r="J42" s="6"/>
      <c r="K42" s="6">
        <v>0.88</v>
      </c>
      <c r="L42" s="6">
        <v>14</v>
      </c>
      <c r="M42" s="6">
        <v>63.2</v>
      </c>
      <c r="N42" s="6">
        <v>18.8</v>
      </c>
      <c r="O42" s="6">
        <v>1.56</v>
      </c>
    </row>
    <row r="43" spans="1:15">
      <c r="A43" s="58"/>
      <c r="B43" s="8" t="s">
        <v>12</v>
      </c>
      <c r="C43" s="5"/>
      <c r="D43" s="5">
        <f t="shared" ref="D43:O43" si="9">SUM(D40:D42)</f>
        <v>11.309999999999999</v>
      </c>
      <c r="E43" s="5">
        <f t="shared" si="9"/>
        <v>0.91999999999999993</v>
      </c>
      <c r="F43" s="5">
        <f t="shared" si="9"/>
        <v>48.68</v>
      </c>
      <c r="G43" s="5">
        <f t="shared" si="9"/>
        <v>246.6</v>
      </c>
      <c r="H43" s="5">
        <f t="shared" si="9"/>
        <v>0.252</v>
      </c>
      <c r="I43" s="5">
        <f t="shared" si="9"/>
        <v>102.4</v>
      </c>
      <c r="J43" s="5">
        <f t="shared" si="9"/>
        <v>20</v>
      </c>
      <c r="K43" s="5">
        <f t="shared" si="9"/>
        <v>2.2799999999999998</v>
      </c>
      <c r="L43" s="5">
        <f t="shared" si="9"/>
        <v>41.8</v>
      </c>
      <c r="M43" s="5">
        <f t="shared" si="9"/>
        <v>177.4</v>
      </c>
      <c r="N43" s="5">
        <f t="shared" si="9"/>
        <v>62.599999999999994</v>
      </c>
      <c r="O43" s="5">
        <f t="shared" si="9"/>
        <v>4.0999999999999996</v>
      </c>
    </row>
    <row r="44" spans="1:15">
      <c r="A44" s="11" t="s">
        <v>12</v>
      </c>
      <c r="B44" s="8"/>
      <c r="C44" s="5"/>
      <c r="D44" s="46">
        <f t="shared" ref="D44:O44" si="10">D21+D30+D39+D43</f>
        <v>33.399166666666666</v>
      </c>
      <c r="E44" s="46">
        <f t="shared" si="10"/>
        <v>37.361000000000004</v>
      </c>
      <c r="F44" s="46">
        <f t="shared" si="10"/>
        <v>89.93216666666666</v>
      </c>
      <c r="G44" s="46">
        <f t="shared" si="10"/>
        <v>905.94222222222231</v>
      </c>
      <c r="H44" s="46">
        <f t="shared" si="10"/>
        <v>0.75708333333333333</v>
      </c>
      <c r="I44" s="46">
        <f t="shared" si="10"/>
        <v>130.80093333333335</v>
      </c>
      <c r="J44" s="46">
        <f t="shared" si="10"/>
        <v>92.608888888888885</v>
      </c>
      <c r="K44" s="46">
        <f t="shared" si="10"/>
        <v>9.7959444444444443</v>
      </c>
      <c r="L44" s="46">
        <f t="shared" si="10"/>
        <v>160.94444444444446</v>
      </c>
      <c r="M44" s="46">
        <f t="shared" si="10"/>
        <v>508.45277777777778</v>
      </c>
      <c r="N44" s="46">
        <f t="shared" si="10"/>
        <v>146.59722222222223</v>
      </c>
      <c r="O44" s="46">
        <f t="shared" si="10"/>
        <v>8.8524999999999991</v>
      </c>
    </row>
    <row r="45" spans="1:15">
      <c r="A45" s="49" t="s">
        <v>126</v>
      </c>
      <c r="B45" s="7" t="s">
        <v>127</v>
      </c>
      <c r="C45" s="5">
        <v>180</v>
      </c>
      <c r="D45" s="5">
        <v>7.3</v>
      </c>
      <c r="E45" s="5">
        <v>3.38</v>
      </c>
      <c r="F45" s="5">
        <v>34.200000000000003</v>
      </c>
      <c r="G45" s="5">
        <v>119</v>
      </c>
      <c r="H45" s="5">
        <v>0.375</v>
      </c>
      <c r="I45" s="5">
        <v>2.5000000000000001E-2</v>
      </c>
      <c r="J45" s="5">
        <v>0.75</v>
      </c>
      <c r="K45" s="5"/>
      <c r="L45" s="5">
        <v>148.75</v>
      </c>
      <c r="M45" s="5">
        <v>115.75</v>
      </c>
      <c r="N45" s="5">
        <v>17.5</v>
      </c>
      <c r="O45" s="5">
        <v>0.125</v>
      </c>
    </row>
    <row r="46" spans="1:15" ht="23.25" customHeight="1">
      <c r="A46" s="29" t="s">
        <v>32</v>
      </c>
      <c r="B46" s="12"/>
      <c r="C46" s="5"/>
      <c r="D46" s="48">
        <f>D16+D44+D45+D45</f>
        <v>64.142166666666668</v>
      </c>
      <c r="E46" s="48">
        <f t="shared" ref="E46:N46" si="11">E16+E44+E45+E45</f>
        <v>64.421000000000006</v>
      </c>
      <c r="F46" s="48">
        <f t="shared" si="11"/>
        <v>221.73216666666667</v>
      </c>
      <c r="G46" s="48">
        <f t="shared" si="11"/>
        <v>1606.2522222222224</v>
      </c>
      <c r="H46" s="48">
        <f t="shared" si="11"/>
        <v>1.6873833333333335</v>
      </c>
      <c r="I46" s="48">
        <f t="shared" si="11"/>
        <v>205.99093333333337</v>
      </c>
      <c r="J46" s="48">
        <f t="shared" si="11"/>
        <v>104.05888888888889</v>
      </c>
      <c r="K46" s="48">
        <f t="shared" si="11"/>
        <v>10.859944444444444</v>
      </c>
      <c r="L46" s="48">
        <f t="shared" si="11"/>
        <v>724.71444444444444</v>
      </c>
      <c r="M46" s="48">
        <f t="shared" si="11"/>
        <v>995.32277777777779</v>
      </c>
      <c r="N46" s="48">
        <f t="shared" si="11"/>
        <v>231.08222222222221</v>
      </c>
      <c r="O46" s="48">
        <f>O16+O44+O45+O45</f>
        <v>11.8795</v>
      </c>
    </row>
    <row r="47" spans="1:15">
      <c r="A47" s="13"/>
      <c r="B47" s="14"/>
      <c r="C47" s="13"/>
      <c r="D47" s="13"/>
      <c r="E47" s="13"/>
      <c r="F47" s="13"/>
      <c r="G47" s="13"/>
      <c r="H47" s="13"/>
    </row>
    <row r="48" spans="1:15">
      <c r="A48" s="13"/>
      <c r="B48" s="14"/>
      <c r="C48" s="13"/>
      <c r="D48" s="13"/>
      <c r="E48" s="13"/>
      <c r="F48" s="13"/>
      <c r="G48" s="13"/>
      <c r="H48" s="13"/>
    </row>
    <row r="49" spans="1:8">
      <c r="A49" s="13"/>
      <c r="B49" s="14"/>
      <c r="C49" s="13"/>
      <c r="D49" s="13"/>
      <c r="E49" s="13"/>
      <c r="F49" s="13"/>
      <c r="G49" s="13"/>
      <c r="H49" s="13"/>
    </row>
    <row r="50" spans="1:8">
      <c r="A50" s="13"/>
      <c r="B50" s="14"/>
      <c r="C50" s="13"/>
      <c r="D50" s="13"/>
      <c r="E50" s="13"/>
      <c r="F50" s="13"/>
      <c r="G50" s="13"/>
      <c r="H50" s="13"/>
    </row>
    <row r="51" spans="1:8">
      <c r="A51" s="13"/>
      <c r="B51" s="14"/>
      <c r="C51" s="13"/>
      <c r="D51" s="13"/>
      <c r="E51" s="13"/>
      <c r="F51" s="13"/>
      <c r="G51" s="13"/>
      <c r="H51" s="13"/>
    </row>
    <row r="52" spans="1:8">
      <c r="A52" s="13"/>
      <c r="B52" s="14"/>
      <c r="C52" s="13"/>
      <c r="D52" s="13"/>
      <c r="E52" s="13"/>
      <c r="F52" s="13"/>
      <c r="G52" s="13"/>
      <c r="H52" s="13"/>
    </row>
    <row r="53" spans="1:8">
      <c r="A53" s="13"/>
      <c r="B53" s="14"/>
      <c r="C53" s="13"/>
      <c r="D53" s="13"/>
      <c r="E53" s="13"/>
      <c r="F53" s="13"/>
      <c r="G53" s="13"/>
      <c r="H53" s="13"/>
    </row>
    <row r="54" spans="1:8">
      <c r="A54" s="13"/>
      <c r="B54" s="14"/>
      <c r="C54" s="13"/>
      <c r="D54" s="13"/>
      <c r="E54" s="13"/>
      <c r="F54" s="13"/>
      <c r="G54" s="13"/>
      <c r="H54" s="13"/>
    </row>
    <row r="55" spans="1:8">
      <c r="A55" s="13"/>
      <c r="B55" s="14"/>
      <c r="C55" s="13"/>
      <c r="D55" s="13"/>
      <c r="E55" s="13"/>
      <c r="F55" s="13"/>
      <c r="G55" s="13"/>
      <c r="H55" s="13"/>
    </row>
    <row r="56" spans="1:8">
      <c r="A56" s="13"/>
      <c r="B56" s="14"/>
      <c r="C56" s="13"/>
      <c r="D56" s="13"/>
      <c r="E56" s="13"/>
      <c r="F56" s="13"/>
      <c r="G56" s="13"/>
      <c r="H56" s="13"/>
    </row>
    <row r="57" spans="1:8">
      <c r="A57" s="13"/>
      <c r="B57" s="14"/>
      <c r="C57" s="13"/>
      <c r="D57" s="13"/>
      <c r="E57" s="13"/>
      <c r="F57" s="13"/>
      <c r="G57" s="13"/>
      <c r="H57" s="13"/>
    </row>
    <row r="58" spans="1:8">
      <c r="A58" s="13"/>
      <c r="B58" s="14"/>
      <c r="C58" s="13"/>
      <c r="D58" s="13"/>
      <c r="E58" s="13"/>
      <c r="F58" s="13"/>
      <c r="G58" s="13"/>
      <c r="H58" s="13"/>
    </row>
    <row r="59" spans="1:8">
      <c r="A59" s="13"/>
      <c r="B59" s="14"/>
      <c r="C59" s="13"/>
      <c r="D59" s="13"/>
      <c r="E59" s="13"/>
      <c r="F59" s="13"/>
      <c r="G59" s="13"/>
      <c r="H59" s="13"/>
    </row>
    <row r="60" spans="1:8">
      <c r="A60" s="13"/>
      <c r="B60" s="14"/>
      <c r="C60" s="13"/>
      <c r="D60" s="13"/>
      <c r="E60" s="13"/>
      <c r="F60" s="13"/>
      <c r="G60" s="13"/>
      <c r="H60" s="13"/>
    </row>
    <row r="61" spans="1:8">
      <c r="A61" s="13"/>
      <c r="B61" s="14"/>
      <c r="C61" s="13"/>
      <c r="D61" s="13"/>
      <c r="E61" s="13"/>
      <c r="F61" s="13"/>
      <c r="G61" s="13"/>
      <c r="H61" s="13"/>
    </row>
    <row r="62" spans="1:8">
      <c r="A62" s="13"/>
      <c r="B62" s="14"/>
      <c r="C62" s="13"/>
      <c r="D62" s="13"/>
      <c r="E62" s="13"/>
      <c r="F62" s="13"/>
      <c r="G62" s="13"/>
      <c r="H62" s="13"/>
    </row>
    <row r="63" spans="1:8">
      <c r="A63" s="13"/>
      <c r="B63" s="14"/>
      <c r="C63" s="13"/>
      <c r="D63" s="13"/>
      <c r="E63" s="13"/>
      <c r="F63" s="13"/>
      <c r="G63" s="13"/>
      <c r="H63" s="13"/>
    </row>
    <row r="64" spans="1:8">
      <c r="A64" s="13"/>
      <c r="B64" s="14"/>
      <c r="C64" s="13"/>
      <c r="D64" s="13"/>
      <c r="E64" s="13"/>
      <c r="F64" s="13"/>
      <c r="G64" s="13"/>
      <c r="H64" s="13"/>
    </row>
    <row r="65" spans="1:8">
      <c r="A65" s="13"/>
      <c r="B65" s="14"/>
      <c r="C65" s="13"/>
      <c r="D65" s="13"/>
      <c r="E65" s="13"/>
      <c r="F65" s="13"/>
      <c r="G65" s="13"/>
      <c r="H65" s="13"/>
    </row>
    <row r="66" spans="1:8">
      <c r="A66" s="13"/>
      <c r="B66" s="14"/>
      <c r="C66" s="13"/>
      <c r="D66" s="13"/>
      <c r="E66" s="13"/>
      <c r="F66" s="13"/>
      <c r="G66" s="13"/>
      <c r="H66" s="13"/>
    </row>
    <row r="67" spans="1:8">
      <c r="A67" s="13"/>
      <c r="B67" s="14"/>
      <c r="C67" s="13"/>
      <c r="D67" s="13"/>
      <c r="E67" s="13"/>
      <c r="F67" s="13"/>
      <c r="G67" s="13"/>
      <c r="H67" s="13"/>
    </row>
    <row r="68" spans="1:8">
      <c r="A68" s="13"/>
      <c r="B68" s="14"/>
      <c r="C68" s="13"/>
      <c r="D68" s="13"/>
      <c r="E68" s="13"/>
      <c r="F68" s="13"/>
      <c r="G68" s="13"/>
      <c r="H68" s="13"/>
    </row>
    <row r="69" spans="1:8">
      <c r="A69" s="13"/>
      <c r="B69" s="14"/>
      <c r="C69" s="13"/>
      <c r="D69" s="13"/>
      <c r="E69" s="13"/>
      <c r="F69" s="13"/>
      <c r="G69" s="13"/>
      <c r="H69" s="13"/>
    </row>
    <row r="70" spans="1:8">
      <c r="A70" s="13"/>
      <c r="B70" s="14"/>
      <c r="C70" s="13"/>
      <c r="D70" s="13"/>
      <c r="E70" s="13"/>
      <c r="F70" s="13"/>
      <c r="G70" s="13"/>
      <c r="H70" s="13"/>
    </row>
    <row r="71" spans="1:8">
      <c r="A71" s="13"/>
      <c r="B71" s="14"/>
      <c r="C71" s="13"/>
      <c r="D71" s="13"/>
      <c r="E71" s="13"/>
      <c r="F71" s="13"/>
      <c r="G71" s="13"/>
      <c r="H71" s="13"/>
    </row>
    <row r="72" spans="1:8">
      <c r="A72" s="13"/>
      <c r="B72" s="14"/>
      <c r="C72" s="13"/>
      <c r="D72" s="13"/>
      <c r="E72" s="13"/>
      <c r="F72" s="13"/>
      <c r="G72" s="13"/>
      <c r="H72" s="13"/>
    </row>
    <row r="73" spans="1:8">
      <c r="A73" s="13"/>
      <c r="B73" s="14"/>
      <c r="C73" s="13"/>
      <c r="D73" s="13"/>
      <c r="E73" s="13"/>
      <c r="F73" s="13"/>
      <c r="G73" s="13"/>
      <c r="H73" s="13"/>
    </row>
    <row r="74" spans="1:8">
      <c r="A74" s="13"/>
      <c r="B74" s="14"/>
      <c r="C74" s="13"/>
      <c r="D74" s="13"/>
      <c r="E74" s="13"/>
      <c r="F74" s="13"/>
      <c r="G74" s="13"/>
      <c r="H74" s="13"/>
    </row>
    <row r="75" spans="1:8">
      <c r="A75" s="13"/>
      <c r="B75" s="14"/>
      <c r="C75" s="13"/>
      <c r="D75" s="13"/>
      <c r="E75" s="13"/>
      <c r="F75" s="13"/>
      <c r="G75" s="13"/>
      <c r="H75" s="13"/>
    </row>
    <row r="76" spans="1:8">
      <c r="A76" s="13"/>
      <c r="B76" s="14"/>
      <c r="C76" s="13"/>
      <c r="D76" s="13"/>
      <c r="E76" s="13"/>
      <c r="F76" s="13"/>
      <c r="G76" s="13"/>
      <c r="H76" s="13"/>
    </row>
    <row r="77" spans="1:8">
      <c r="A77" s="13"/>
      <c r="B77" s="14"/>
      <c r="C77" s="13"/>
      <c r="D77" s="13"/>
      <c r="E77" s="13"/>
      <c r="F77" s="13"/>
      <c r="G77" s="13"/>
      <c r="H77" s="13"/>
    </row>
    <row r="78" spans="1:8">
      <c r="A78" s="13"/>
      <c r="B78" s="14"/>
      <c r="C78" s="13"/>
      <c r="D78" s="13"/>
      <c r="E78" s="13"/>
      <c r="F78" s="13"/>
      <c r="G78" s="13"/>
      <c r="H78" s="13"/>
    </row>
    <row r="79" spans="1:8">
      <c r="A79" s="13"/>
      <c r="B79" s="14"/>
      <c r="C79" s="13"/>
      <c r="D79" s="13"/>
      <c r="E79" s="13"/>
      <c r="F79" s="13"/>
      <c r="G79" s="13"/>
      <c r="H79" s="13"/>
    </row>
    <row r="80" spans="1:8">
      <c r="A80" s="13"/>
      <c r="B80" s="14"/>
      <c r="C80" s="13"/>
      <c r="D80" s="13"/>
      <c r="E80" s="13"/>
      <c r="F80" s="13"/>
      <c r="G80" s="13"/>
      <c r="H80" s="13"/>
    </row>
    <row r="81" spans="1:8">
      <c r="A81" s="13"/>
      <c r="B81" s="14"/>
      <c r="C81" s="13"/>
      <c r="D81" s="13"/>
      <c r="E81" s="13"/>
      <c r="F81" s="13"/>
      <c r="G81" s="13"/>
      <c r="H81" s="13"/>
    </row>
    <row r="82" spans="1:8">
      <c r="A82" s="13"/>
      <c r="B82" s="14"/>
      <c r="C82" s="13"/>
      <c r="D82" s="13"/>
      <c r="E82" s="13"/>
      <c r="F82" s="13"/>
      <c r="G82" s="13"/>
      <c r="H82" s="13"/>
    </row>
  </sheetData>
  <mergeCells count="11">
    <mergeCell ref="G1:G2"/>
    <mergeCell ref="H1:K1"/>
    <mergeCell ref="L1:O1"/>
    <mergeCell ref="A3:A15"/>
    <mergeCell ref="A17:A43"/>
    <mergeCell ref="A1:A2"/>
    <mergeCell ref="B1:B2"/>
    <mergeCell ref="C1:C2"/>
    <mergeCell ref="D1:D2"/>
    <mergeCell ref="E1:E2"/>
    <mergeCell ref="F1:F2"/>
  </mergeCells>
  <pageMargins left="0.70866141732283472" right="0.19685039370078741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view="pageLayout" topLeftCell="A25" workbookViewId="0">
      <selection activeCell="B3" sqref="B3:O9"/>
    </sheetView>
  </sheetViews>
  <sheetFormatPr defaultRowHeight="12.75"/>
  <cols>
    <col min="1" max="1" width="9.7109375" style="13" customWidth="1"/>
    <col min="2" max="2" width="31.7109375" style="14" customWidth="1"/>
    <col min="3" max="3" width="6.85546875" style="13" customWidth="1"/>
    <col min="4" max="4" width="7.28515625" style="13" customWidth="1"/>
    <col min="5" max="5" width="8.42578125" style="13" customWidth="1"/>
    <col min="6" max="6" width="10.140625" style="13" customWidth="1"/>
    <col min="7" max="7" width="9.28515625" style="13" customWidth="1"/>
    <col min="8" max="8" width="6.85546875" style="13" customWidth="1"/>
    <col min="9" max="9" width="6.42578125" style="13" customWidth="1"/>
    <col min="10" max="11" width="5.7109375" style="13" customWidth="1"/>
    <col min="12" max="12" width="6.140625" style="13" customWidth="1"/>
    <col min="13" max="13" width="6.7109375" style="13" customWidth="1"/>
    <col min="14" max="14" width="6.140625" style="13" customWidth="1"/>
    <col min="15" max="15" width="7.42578125" style="13" customWidth="1"/>
    <col min="16" max="16384" width="9.140625" style="13"/>
  </cols>
  <sheetData>
    <row r="1" spans="1:15" ht="15" customHeight="1">
      <c r="A1" s="62" t="s">
        <v>85</v>
      </c>
      <c r="B1" s="64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1" t="s">
        <v>94</v>
      </c>
      <c r="I1" s="61"/>
      <c r="J1" s="61"/>
      <c r="K1" s="61"/>
      <c r="L1" s="61" t="s">
        <v>95</v>
      </c>
      <c r="M1" s="61"/>
      <c r="N1" s="61"/>
      <c r="O1" s="61"/>
    </row>
    <row r="2" spans="1:15" ht="14.25">
      <c r="A2" s="63"/>
      <c r="B2" s="65"/>
      <c r="C2" s="63"/>
      <c r="D2" s="63"/>
      <c r="E2" s="63"/>
      <c r="F2" s="63"/>
      <c r="G2" s="63"/>
      <c r="H2" s="2" t="s">
        <v>104</v>
      </c>
      <c r="I2" s="2" t="s">
        <v>96</v>
      </c>
      <c r="J2" s="2" t="s">
        <v>97</v>
      </c>
      <c r="K2" s="2" t="s">
        <v>98</v>
      </c>
      <c r="L2" s="2" t="s">
        <v>99</v>
      </c>
      <c r="M2" s="2" t="s">
        <v>100</v>
      </c>
      <c r="N2" s="2" t="s">
        <v>101</v>
      </c>
      <c r="O2" s="2" t="s">
        <v>102</v>
      </c>
    </row>
    <row r="3" spans="1:15" ht="12.75" customHeight="1">
      <c r="A3" s="56" t="s">
        <v>17</v>
      </c>
      <c r="B3" s="7" t="s">
        <v>34</v>
      </c>
      <c r="C3" s="5">
        <v>100</v>
      </c>
      <c r="D3" s="5">
        <v>0.35</v>
      </c>
      <c r="E3" s="5">
        <v>0</v>
      </c>
      <c r="F3" s="5">
        <v>8.67</v>
      </c>
      <c r="G3" s="5">
        <v>41.58</v>
      </c>
      <c r="H3" s="5">
        <v>0.03</v>
      </c>
      <c r="I3" s="5">
        <v>5</v>
      </c>
      <c r="J3" s="5">
        <v>10</v>
      </c>
      <c r="K3" s="5">
        <v>0.2</v>
      </c>
      <c r="L3" s="5">
        <v>16</v>
      </c>
      <c r="M3" s="5">
        <v>11</v>
      </c>
      <c r="N3" s="5">
        <v>9</v>
      </c>
      <c r="O3" s="5">
        <v>2.2000000000000002</v>
      </c>
    </row>
    <row r="4" spans="1:15" ht="15.75" customHeight="1">
      <c r="A4" s="57"/>
      <c r="B4" s="8" t="s">
        <v>35</v>
      </c>
      <c r="C4" s="5">
        <v>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7"/>
      <c r="B5" s="7" t="s">
        <v>36</v>
      </c>
      <c r="C5" s="5">
        <v>10</v>
      </c>
      <c r="D5" s="5">
        <v>2.56</v>
      </c>
      <c r="E5" s="5">
        <v>0.36</v>
      </c>
      <c r="F5" s="5">
        <v>29</v>
      </c>
      <c r="G5" s="5">
        <v>132.80000000000001</v>
      </c>
      <c r="H5" s="5">
        <v>3.2000000000000001E-2</v>
      </c>
      <c r="I5" s="5"/>
      <c r="J5" s="5"/>
      <c r="K5" s="5">
        <v>1.6E-2</v>
      </c>
      <c r="L5" s="5">
        <v>3.2</v>
      </c>
      <c r="M5" s="5">
        <v>8.6</v>
      </c>
      <c r="N5" s="5">
        <v>2.4</v>
      </c>
      <c r="O5" s="5">
        <v>0.4</v>
      </c>
    </row>
    <row r="6" spans="1:15">
      <c r="A6" s="57"/>
      <c r="B6" s="7" t="s">
        <v>9</v>
      </c>
      <c r="C6" s="28">
        <v>150</v>
      </c>
      <c r="D6" s="5">
        <v>5.44</v>
      </c>
      <c r="E6" s="5">
        <v>6</v>
      </c>
      <c r="F6" s="5">
        <v>8.81</v>
      </c>
      <c r="G6" s="5">
        <v>90</v>
      </c>
      <c r="H6" s="5">
        <v>0.06</v>
      </c>
      <c r="I6" s="6">
        <v>30</v>
      </c>
      <c r="J6" s="7">
        <v>1.95</v>
      </c>
      <c r="K6" s="5">
        <v>0.13500000000000001</v>
      </c>
      <c r="L6" s="5">
        <v>180</v>
      </c>
      <c r="M6" s="5">
        <v>142.5</v>
      </c>
      <c r="N6" s="5">
        <v>22.5</v>
      </c>
      <c r="O6" s="5">
        <v>0.15</v>
      </c>
    </row>
    <row r="7" spans="1:15">
      <c r="A7" s="57"/>
      <c r="B7" s="7" t="s">
        <v>10</v>
      </c>
      <c r="C7" s="5">
        <v>5</v>
      </c>
      <c r="D7" s="5">
        <v>0</v>
      </c>
      <c r="E7" s="5">
        <v>0</v>
      </c>
      <c r="F7" s="5">
        <v>5</v>
      </c>
      <c r="G7" s="5">
        <v>19.95</v>
      </c>
      <c r="H7" s="5"/>
      <c r="I7" s="5"/>
      <c r="J7" s="5"/>
      <c r="K7" s="5"/>
      <c r="L7" s="5">
        <v>0.15</v>
      </c>
      <c r="M7" s="5"/>
      <c r="N7" s="5"/>
      <c r="O7" s="5">
        <v>1.4999999999999999E-2</v>
      </c>
    </row>
    <row r="8" spans="1:15">
      <c r="A8" s="57"/>
      <c r="B8" s="7" t="s">
        <v>11</v>
      </c>
      <c r="C8" s="5">
        <v>5</v>
      </c>
      <c r="D8" s="5">
        <v>0.03</v>
      </c>
      <c r="E8" s="5">
        <v>4</v>
      </c>
      <c r="F8" s="5">
        <v>0.04</v>
      </c>
      <c r="G8" s="5">
        <v>37.4</v>
      </c>
      <c r="H8" s="28">
        <v>5.0000000000000001E-4</v>
      </c>
      <c r="I8" s="28">
        <v>22.5</v>
      </c>
      <c r="J8" s="28"/>
      <c r="K8" s="28">
        <v>0.05</v>
      </c>
      <c r="L8" s="28">
        <v>1.2</v>
      </c>
      <c r="M8" s="28">
        <v>1.5</v>
      </c>
      <c r="N8" s="28">
        <v>2.5000000000000001E-2</v>
      </c>
      <c r="O8" s="28">
        <v>1.4999999999999999E-2</v>
      </c>
    </row>
    <row r="9" spans="1:15">
      <c r="A9" s="57"/>
      <c r="B9" s="8" t="s">
        <v>12</v>
      </c>
      <c r="C9" s="5"/>
      <c r="D9" s="2">
        <f>SUM(D5:D8)</f>
        <v>8.0299999999999994</v>
      </c>
      <c r="E9" s="2">
        <f t="shared" ref="E9:G9" si="0">SUM(E5:E8)</f>
        <v>10.36</v>
      </c>
      <c r="F9" s="2">
        <f t="shared" si="0"/>
        <v>42.85</v>
      </c>
      <c r="G9" s="2">
        <f t="shared" si="0"/>
        <v>280.14999999999998</v>
      </c>
      <c r="H9" s="2">
        <f>SUM(H3:H8)</f>
        <v>0.1225</v>
      </c>
      <c r="I9" s="2">
        <f t="shared" ref="I9:O9" si="1">SUM(I3:I8)</f>
        <v>57.5</v>
      </c>
      <c r="J9" s="2">
        <f t="shared" si="1"/>
        <v>11.95</v>
      </c>
      <c r="K9" s="2">
        <f t="shared" si="1"/>
        <v>0.40100000000000002</v>
      </c>
      <c r="L9" s="2">
        <f t="shared" si="1"/>
        <v>200.54999999999998</v>
      </c>
      <c r="M9" s="2">
        <f t="shared" si="1"/>
        <v>163.6</v>
      </c>
      <c r="N9" s="2">
        <f t="shared" si="1"/>
        <v>33.924999999999997</v>
      </c>
      <c r="O9" s="2">
        <f t="shared" si="1"/>
        <v>2.7800000000000002</v>
      </c>
    </row>
    <row r="10" spans="1:15">
      <c r="A10" s="57"/>
      <c r="B10" s="8" t="s">
        <v>14</v>
      </c>
      <c r="C10" s="5">
        <v>200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7"/>
      <c r="B11" s="7" t="s">
        <v>15</v>
      </c>
      <c r="C11" s="5">
        <v>0.6</v>
      </c>
      <c r="D11" s="5">
        <v>0.04</v>
      </c>
      <c r="E11" s="5">
        <v>0</v>
      </c>
      <c r="F11" s="5">
        <v>0.08</v>
      </c>
      <c r="G11" s="5">
        <v>1.98</v>
      </c>
      <c r="H11" s="5"/>
      <c r="I11" s="5"/>
      <c r="J11" s="5"/>
      <c r="K11" s="5"/>
      <c r="L11" s="5"/>
      <c r="M11" s="5"/>
      <c r="N11" s="5"/>
      <c r="O11" s="5"/>
    </row>
    <row r="12" spans="1:15">
      <c r="A12" s="57"/>
      <c r="B12" s="7" t="s">
        <v>10</v>
      </c>
      <c r="C12" s="5">
        <v>10</v>
      </c>
      <c r="D12" s="5">
        <v>0</v>
      </c>
      <c r="E12" s="5">
        <v>0</v>
      </c>
      <c r="F12" s="5">
        <v>15</v>
      </c>
      <c r="G12" s="5">
        <v>59.85</v>
      </c>
      <c r="H12" s="5"/>
      <c r="I12" s="5"/>
      <c r="J12" s="5"/>
      <c r="K12" s="5"/>
      <c r="L12" s="5">
        <v>0.45</v>
      </c>
      <c r="M12" s="5"/>
      <c r="N12" s="5"/>
      <c r="O12" s="5">
        <v>4.4999999999999998E-2</v>
      </c>
    </row>
    <row r="13" spans="1:15">
      <c r="A13" s="57"/>
      <c r="B13" s="7" t="s">
        <v>16</v>
      </c>
      <c r="C13" s="5">
        <v>8</v>
      </c>
      <c r="D13" s="5">
        <v>6.3E-2</v>
      </c>
      <c r="E13" s="5">
        <v>0</v>
      </c>
      <c r="F13" s="5">
        <v>0.32</v>
      </c>
      <c r="G13" s="5">
        <v>2.38</v>
      </c>
      <c r="H13" s="5">
        <v>2.8E-3</v>
      </c>
      <c r="I13" s="5"/>
      <c r="J13" s="5">
        <v>2.8</v>
      </c>
      <c r="K13" s="5"/>
      <c r="L13" s="5">
        <v>2.8</v>
      </c>
      <c r="M13" s="5"/>
      <c r="N13" s="5"/>
      <c r="O13" s="5">
        <v>4.2000000000000003E-2</v>
      </c>
    </row>
    <row r="14" spans="1:15">
      <c r="A14" s="57"/>
      <c r="B14" s="8" t="s">
        <v>139</v>
      </c>
      <c r="C14" s="5">
        <v>70</v>
      </c>
      <c r="D14" s="5">
        <v>8.5</v>
      </c>
      <c r="E14" s="5">
        <v>4.5999999999999996</v>
      </c>
      <c r="F14" s="5">
        <v>27.1</v>
      </c>
      <c r="G14" s="5">
        <v>176.7</v>
      </c>
      <c r="H14" s="5">
        <v>0.3</v>
      </c>
      <c r="I14" s="5">
        <v>40</v>
      </c>
      <c r="J14" s="5">
        <v>2.9</v>
      </c>
      <c r="K14" s="5">
        <v>3</v>
      </c>
      <c r="L14" s="5">
        <v>33.6</v>
      </c>
      <c r="M14" s="5"/>
      <c r="N14" s="5">
        <v>22.5</v>
      </c>
      <c r="O14" s="5">
        <v>1.1000000000000001</v>
      </c>
    </row>
    <row r="15" spans="1:15">
      <c r="A15" s="57"/>
      <c r="B15" s="8" t="s">
        <v>12</v>
      </c>
      <c r="C15" s="5"/>
      <c r="D15" s="5">
        <f>SUM(D11:D14)</f>
        <v>8.6029999999999998</v>
      </c>
      <c r="E15" s="5">
        <f t="shared" ref="E15:O15" si="2">SUM(E11:E14)</f>
        <v>4.5999999999999996</v>
      </c>
      <c r="F15" s="5">
        <f t="shared" si="2"/>
        <v>42.5</v>
      </c>
      <c r="G15" s="5">
        <f t="shared" si="2"/>
        <v>240.90999999999997</v>
      </c>
      <c r="H15" s="5">
        <f t="shared" si="2"/>
        <v>0.30280000000000001</v>
      </c>
      <c r="I15" s="5">
        <f t="shared" si="2"/>
        <v>40</v>
      </c>
      <c r="J15" s="5">
        <f t="shared" si="2"/>
        <v>5.6999999999999993</v>
      </c>
      <c r="K15" s="5">
        <f t="shared" si="2"/>
        <v>3</v>
      </c>
      <c r="L15" s="5">
        <f t="shared" si="2"/>
        <v>36.85</v>
      </c>
      <c r="M15" s="5">
        <f t="shared" si="2"/>
        <v>0</v>
      </c>
      <c r="N15" s="5">
        <f t="shared" si="2"/>
        <v>22.5</v>
      </c>
      <c r="O15" s="5">
        <f t="shared" si="2"/>
        <v>1.1870000000000001</v>
      </c>
    </row>
    <row r="16" spans="1:15" ht="14.25" customHeight="1">
      <c r="A16" s="9" t="s">
        <v>12</v>
      </c>
      <c r="B16" s="8"/>
      <c r="C16" s="5"/>
      <c r="D16" s="2">
        <f>D3+D9+D15</f>
        <v>16.982999999999997</v>
      </c>
      <c r="E16" s="2">
        <f>E3+E9+E15</f>
        <v>14.959999999999999</v>
      </c>
      <c r="F16" s="2">
        <f>F3+F9+F15</f>
        <v>94.02000000000001</v>
      </c>
      <c r="G16" s="2">
        <f>G3+G9+G15</f>
        <v>562.63999999999987</v>
      </c>
      <c r="H16" s="2">
        <f t="shared" ref="H16:O16" si="3">SUM(H15+H9)</f>
        <v>0.42530000000000001</v>
      </c>
      <c r="I16" s="2">
        <f t="shared" si="3"/>
        <v>97.5</v>
      </c>
      <c r="J16" s="2">
        <f t="shared" si="3"/>
        <v>17.649999999999999</v>
      </c>
      <c r="K16" s="2">
        <f t="shared" si="3"/>
        <v>3.4009999999999998</v>
      </c>
      <c r="L16" s="2">
        <f t="shared" si="3"/>
        <v>237.39999999999998</v>
      </c>
      <c r="M16" s="2">
        <f t="shared" si="3"/>
        <v>163.6</v>
      </c>
      <c r="N16" s="2">
        <f t="shared" si="3"/>
        <v>56.424999999999997</v>
      </c>
      <c r="O16" s="2">
        <f t="shared" si="3"/>
        <v>3.9670000000000005</v>
      </c>
    </row>
    <row r="17" spans="1:15" ht="12" customHeight="1">
      <c r="A17" s="56" t="s">
        <v>33</v>
      </c>
      <c r="B17" s="10" t="s">
        <v>103</v>
      </c>
      <c r="C17" s="5">
        <v>100</v>
      </c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</row>
    <row r="18" spans="1:15">
      <c r="A18" s="57"/>
      <c r="B18" s="7" t="s">
        <v>64</v>
      </c>
      <c r="C18" s="5">
        <v>80</v>
      </c>
      <c r="D18" s="5">
        <v>0.9</v>
      </c>
      <c r="E18" s="5">
        <v>0</v>
      </c>
      <c r="F18" s="5">
        <v>2.35</v>
      </c>
      <c r="G18" s="5">
        <v>14</v>
      </c>
      <c r="H18" s="5">
        <v>1.4999999999999999E-2</v>
      </c>
      <c r="I18" s="6">
        <v>1.4E-3</v>
      </c>
      <c r="J18" s="6">
        <v>22.5</v>
      </c>
      <c r="K18" s="6">
        <v>0.05</v>
      </c>
      <c r="L18" s="6">
        <v>24</v>
      </c>
      <c r="M18" s="6">
        <v>15.5</v>
      </c>
      <c r="N18" s="6">
        <v>8</v>
      </c>
      <c r="O18" s="6">
        <v>0.3</v>
      </c>
    </row>
    <row r="19" spans="1:15">
      <c r="A19" s="57"/>
      <c r="B19" s="7" t="s">
        <v>25</v>
      </c>
      <c r="C19" s="5">
        <v>20</v>
      </c>
      <c r="D19" s="5">
        <v>0.13800000000000001</v>
      </c>
      <c r="E19" s="5">
        <v>0</v>
      </c>
      <c r="F19" s="5">
        <v>2.0699999999999998</v>
      </c>
      <c r="G19" s="5">
        <v>10.5</v>
      </c>
      <c r="H19" s="5">
        <v>1.7999999999999999E-2</v>
      </c>
      <c r="I19" s="6"/>
      <c r="J19" s="6">
        <v>1.5</v>
      </c>
      <c r="K19" s="6"/>
      <c r="L19" s="6">
        <v>8.1</v>
      </c>
      <c r="M19" s="6"/>
      <c r="N19" s="6"/>
      <c r="O19" s="6">
        <v>0.21</v>
      </c>
    </row>
    <row r="20" spans="1:15">
      <c r="A20" s="57"/>
      <c r="B20" s="7" t="s">
        <v>21</v>
      </c>
      <c r="C20" s="5">
        <v>5</v>
      </c>
      <c r="D20" s="5">
        <v>0</v>
      </c>
      <c r="E20" s="5">
        <v>5</v>
      </c>
      <c r="F20" s="5">
        <v>0</v>
      </c>
      <c r="G20" s="5">
        <v>44.95</v>
      </c>
      <c r="H20" s="28"/>
      <c r="I20" s="28"/>
      <c r="J20" s="28"/>
      <c r="K20" s="28">
        <v>2.2000000000000002</v>
      </c>
      <c r="L20" s="28"/>
      <c r="M20" s="28">
        <v>0.1</v>
      </c>
      <c r="N20" s="28"/>
      <c r="O20" s="28"/>
    </row>
    <row r="21" spans="1:15">
      <c r="A21" s="57"/>
      <c r="B21" s="8" t="s">
        <v>12</v>
      </c>
      <c r="C21" s="5"/>
      <c r="D21" s="2">
        <f>SUM(D18:D20)</f>
        <v>1.038</v>
      </c>
      <c r="E21" s="2">
        <f>SUM(E18:E20)</f>
        <v>5</v>
      </c>
      <c r="F21" s="2">
        <f>SUM(F18:F20)</f>
        <v>4.42</v>
      </c>
      <c r="G21" s="2">
        <f>SUM(G18:G20)</f>
        <v>69.45</v>
      </c>
      <c r="H21" s="2">
        <f t="shared" ref="H21:O21" si="4">SUM(H18:H20)</f>
        <v>3.3000000000000002E-2</v>
      </c>
      <c r="I21" s="2">
        <f t="shared" si="4"/>
        <v>1.4E-3</v>
      </c>
      <c r="J21" s="2">
        <f t="shared" si="4"/>
        <v>24</v>
      </c>
      <c r="K21" s="2">
        <f t="shared" si="4"/>
        <v>2.25</v>
      </c>
      <c r="L21" s="2">
        <f t="shared" si="4"/>
        <v>32.1</v>
      </c>
      <c r="M21" s="2">
        <f t="shared" si="4"/>
        <v>15.6</v>
      </c>
      <c r="N21" s="2">
        <f t="shared" si="4"/>
        <v>8</v>
      </c>
      <c r="O21" s="2">
        <f t="shared" si="4"/>
        <v>0.51</v>
      </c>
    </row>
    <row r="22" spans="1:15">
      <c r="A22" s="57"/>
      <c r="B22" s="8" t="s">
        <v>40</v>
      </c>
      <c r="C22" s="5">
        <v>250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7"/>
      <c r="B23" s="7" t="s">
        <v>23</v>
      </c>
      <c r="C23" s="5">
        <v>85</v>
      </c>
      <c r="D23" s="5">
        <v>1.5</v>
      </c>
      <c r="E23" s="5">
        <v>1.5</v>
      </c>
      <c r="F23" s="5">
        <v>15</v>
      </c>
      <c r="G23" s="5">
        <v>66.75</v>
      </c>
      <c r="H23" s="28">
        <v>8.4000000000000005E-2</v>
      </c>
      <c r="I23" s="28">
        <v>2.1</v>
      </c>
      <c r="J23" s="28">
        <v>14</v>
      </c>
      <c r="K23" s="28">
        <v>7.0000000000000007E-2</v>
      </c>
      <c r="L23" s="28">
        <v>7</v>
      </c>
      <c r="M23" s="28">
        <v>40.6</v>
      </c>
      <c r="N23" s="28">
        <v>16.100000000000001</v>
      </c>
      <c r="O23" s="28">
        <v>0.63</v>
      </c>
    </row>
    <row r="24" spans="1:15">
      <c r="A24" s="57"/>
      <c r="B24" s="7" t="s">
        <v>41</v>
      </c>
      <c r="C24" s="5">
        <v>10</v>
      </c>
      <c r="D24" s="5">
        <v>3.15</v>
      </c>
      <c r="E24" s="5">
        <v>0.92</v>
      </c>
      <c r="F24" s="5">
        <v>14.28</v>
      </c>
      <c r="G24" s="5">
        <v>77.5</v>
      </c>
      <c r="H24" s="5">
        <v>0.1075</v>
      </c>
      <c r="I24" s="5"/>
      <c r="J24" s="5"/>
      <c r="K24" s="5"/>
      <c r="L24" s="5">
        <v>21</v>
      </c>
      <c r="M24" s="5"/>
      <c r="N24" s="5"/>
      <c r="O24" s="5">
        <v>1.675</v>
      </c>
    </row>
    <row r="25" spans="1:15">
      <c r="A25" s="57"/>
      <c r="B25" s="7" t="s">
        <v>20</v>
      </c>
      <c r="C25" s="5">
        <v>20</v>
      </c>
      <c r="D25" s="5">
        <v>0.2</v>
      </c>
      <c r="E25" s="5">
        <v>0</v>
      </c>
      <c r="F25" s="5">
        <v>0.69</v>
      </c>
      <c r="G25" s="5">
        <v>3.6</v>
      </c>
      <c r="H25" s="28">
        <v>3.7499999999999999E-3</v>
      </c>
      <c r="I25" s="28"/>
      <c r="J25" s="28">
        <v>0.55500000000000005</v>
      </c>
      <c r="K25" s="28">
        <v>1.5E-3</v>
      </c>
      <c r="L25" s="28">
        <v>2.3250000000000002</v>
      </c>
      <c r="M25" s="28">
        <v>2.1749999999999998</v>
      </c>
      <c r="N25" s="28">
        <v>0.75</v>
      </c>
      <c r="O25" s="28">
        <v>0.06</v>
      </c>
    </row>
    <row r="26" spans="1:15">
      <c r="A26" s="57"/>
      <c r="B26" s="7" t="s">
        <v>25</v>
      </c>
      <c r="C26" s="28">
        <v>20</v>
      </c>
      <c r="D26" s="28">
        <v>0.3</v>
      </c>
      <c r="E26" s="28">
        <v>0</v>
      </c>
      <c r="F26" s="28">
        <v>1.4</v>
      </c>
      <c r="G26" s="28">
        <v>7</v>
      </c>
      <c r="H26" s="28">
        <v>8.9999999999999993E-3</v>
      </c>
      <c r="I26" s="28">
        <v>125.25</v>
      </c>
      <c r="J26" s="28">
        <v>0.75</v>
      </c>
      <c r="K26" s="28">
        <v>9.9000000000000005E-2</v>
      </c>
      <c r="L26" s="28">
        <v>4.95</v>
      </c>
      <c r="M26" s="28">
        <v>5.25</v>
      </c>
      <c r="N26" s="28">
        <v>1.8</v>
      </c>
      <c r="O26" s="28">
        <v>0.105</v>
      </c>
    </row>
    <row r="27" spans="1:15">
      <c r="A27" s="57"/>
      <c r="B27" s="7" t="s">
        <v>11</v>
      </c>
      <c r="C27" s="5">
        <v>5</v>
      </c>
      <c r="D27" s="5">
        <v>0.03</v>
      </c>
      <c r="E27" s="5">
        <v>4</v>
      </c>
      <c r="F27" s="5">
        <v>0.04</v>
      </c>
      <c r="G27" s="5">
        <v>37.4</v>
      </c>
      <c r="H27" s="28">
        <v>5.0000000000000001E-4</v>
      </c>
      <c r="I27" s="28">
        <v>22.5</v>
      </c>
      <c r="J27" s="28"/>
      <c r="K27" s="28">
        <v>0.05</v>
      </c>
      <c r="L27" s="28">
        <v>1.2</v>
      </c>
      <c r="M27" s="28">
        <v>1.5</v>
      </c>
      <c r="N27" s="28">
        <v>2.5000000000000001E-2</v>
      </c>
      <c r="O27" s="28">
        <v>1.4999999999999999E-2</v>
      </c>
    </row>
    <row r="28" spans="1:15">
      <c r="A28" s="57"/>
      <c r="B28" s="7" t="s">
        <v>26</v>
      </c>
      <c r="C28" s="5">
        <v>20</v>
      </c>
      <c r="D28" s="5">
        <v>8.32</v>
      </c>
      <c r="E28" s="5">
        <v>7.36</v>
      </c>
      <c r="F28" s="5">
        <v>0.24</v>
      </c>
      <c r="G28" s="5">
        <v>95.2</v>
      </c>
      <c r="H28" s="5">
        <v>2.8000000000000001E-2</v>
      </c>
      <c r="I28" s="5"/>
      <c r="J28" s="5">
        <v>0.72</v>
      </c>
      <c r="K28" s="5"/>
      <c r="L28" s="5">
        <v>6.4</v>
      </c>
      <c r="M28" s="5"/>
      <c r="N28" s="5"/>
      <c r="O28" s="5">
        <v>0.64</v>
      </c>
    </row>
    <row r="29" spans="1:15">
      <c r="A29" s="57"/>
      <c r="B29" s="8" t="s">
        <v>12</v>
      </c>
      <c r="C29" s="5"/>
      <c r="D29" s="5">
        <f>SUM(D23:D28)</f>
        <v>13.5</v>
      </c>
      <c r="E29" s="5">
        <f t="shared" ref="E29:N29" si="5">SUM(E23:E28)</f>
        <v>13.780000000000001</v>
      </c>
      <c r="F29" s="5">
        <f t="shared" si="5"/>
        <v>31.65</v>
      </c>
      <c r="G29" s="5">
        <f t="shared" si="5"/>
        <v>287.45</v>
      </c>
      <c r="H29" s="2">
        <f t="shared" si="5"/>
        <v>0.23275000000000001</v>
      </c>
      <c r="I29" s="2">
        <f t="shared" si="5"/>
        <v>149.85</v>
      </c>
      <c r="J29" s="2">
        <f t="shared" si="5"/>
        <v>16.024999999999999</v>
      </c>
      <c r="K29" s="2">
        <f t="shared" si="5"/>
        <v>0.22050000000000003</v>
      </c>
      <c r="L29" s="2">
        <f t="shared" si="5"/>
        <v>42.875</v>
      </c>
      <c r="M29" s="2">
        <f t="shared" si="5"/>
        <v>49.524999999999999</v>
      </c>
      <c r="N29" s="2">
        <f t="shared" si="5"/>
        <v>18.675000000000001</v>
      </c>
      <c r="O29" s="2">
        <f>SUM(O23:O28)</f>
        <v>3.1250000000000004</v>
      </c>
    </row>
    <row r="30" spans="1:15" ht="14.25" customHeight="1">
      <c r="A30" s="57"/>
      <c r="B30" s="8" t="s">
        <v>76</v>
      </c>
      <c r="C30" s="5" t="s">
        <v>132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7"/>
      <c r="B31" s="7" t="s">
        <v>23</v>
      </c>
      <c r="C31" s="5">
        <v>120</v>
      </c>
      <c r="D31" s="5">
        <v>1.87</v>
      </c>
      <c r="E31" s="5">
        <v>2.2000000000000002</v>
      </c>
      <c r="F31" s="5">
        <v>22</v>
      </c>
      <c r="G31" s="5">
        <v>97.9</v>
      </c>
      <c r="H31" s="5">
        <v>0.11</v>
      </c>
      <c r="I31" s="5">
        <v>3</v>
      </c>
      <c r="J31" s="5">
        <v>22</v>
      </c>
      <c r="K31" s="5">
        <v>0.1</v>
      </c>
      <c r="L31" s="5">
        <v>10</v>
      </c>
      <c r="M31" s="5">
        <v>58</v>
      </c>
      <c r="N31" s="5">
        <v>23</v>
      </c>
      <c r="O31" s="5">
        <v>0.99</v>
      </c>
    </row>
    <row r="32" spans="1:15">
      <c r="A32" s="57"/>
      <c r="B32" s="7" t="s">
        <v>77</v>
      </c>
      <c r="C32" s="5">
        <v>100</v>
      </c>
      <c r="D32" s="5">
        <v>10.199999999999999</v>
      </c>
      <c r="E32" s="5">
        <v>3.9</v>
      </c>
      <c r="F32" s="5">
        <v>0</v>
      </c>
      <c r="G32" s="5">
        <v>56</v>
      </c>
      <c r="H32" s="5">
        <v>7.0000000000000007E-2</v>
      </c>
      <c r="I32" s="5"/>
      <c r="J32" s="5">
        <v>2</v>
      </c>
      <c r="K32" s="5"/>
      <c r="L32" s="5">
        <v>12.6</v>
      </c>
      <c r="M32" s="5">
        <v>80</v>
      </c>
      <c r="N32" s="5">
        <v>12</v>
      </c>
      <c r="O32" s="5">
        <v>0.4</v>
      </c>
    </row>
    <row r="33" spans="1:15">
      <c r="A33" s="57"/>
      <c r="B33" s="7" t="s">
        <v>11</v>
      </c>
      <c r="C33" s="5">
        <v>10</v>
      </c>
      <c r="D33" s="5">
        <v>0.03</v>
      </c>
      <c r="E33" s="5">
        <v>4.0999999999999996</v>
      </c>
      <c r="F33" s="5">
        <v>0.04</v>
      </c>
      <c r="G33" s="5">
        <v>37.4</v>
      </c>
      <c r="H33" s="28">
        <v>5.0000000000000001E-4</v>
      </c>
      <c r="I33" s="28">
        <v>22.5</v>
      </c>
      <c r="J33" s="28"/>
      <c r="K33" s="28">
        <v>0.05</v>
      </c>
      <c r="L33" s="28">
        <v>1.2</v>
      </c>
      <c r="M33" s="28">
        <v>1.5</v>
      </c>
      <c r="N33" s="28">
        <v>2.5000000000000001E-2</v>
      </c>
      <c r="O33" s="28">
        <v>1.4999999999999999E-2</v>
      </c>
    </row>
    <row r="34" spans="1:15">
      <c r="A34" s="57"/>
      <c r="B34" s="7" t="s">
        <v>20</v>
      </c>
      <c r="C34" s="5">
        <v>20</v>
      </c>
      <c r="D34" s="5">
        <v>0.2</v>
      </c>
      <c r="E34" s="5">
        <v>0</v>
      </c>
      <c r="F34" s="5">
        <v>0.69</v>
      </c>
      <c r="G34" s="5">
        <v>3.6</v>
      </c>
      <c r="H34" s="28">
        <v>3.7499999999999999E-3</v>
      </c>
      <c r="I34" s="28"/>
      <c r="J34" s="28">
        <v>0.55500000000000005</v>
      </c>
      <c r="K34" s="28">
        <v>1.5E-3</v>
      </c>
      <c r="L34" s="28">
        <v>2.3250000000000002</v>
      </c>
      <c r="M34" s="28">
        <v>2.1749999999999998</v>
      </c>
      <c r="N34" s="28">
        <v>0.75</v>
      </c>
      <c r="O34" s="28">
        <v>0.06</v>
      </c>
    </row>
    <row r="35" spans="1:15">
      <c r="A35" s="57"/>
      <c r="B35" s="7" t="s">
        <v>9</v>
      </c>
      <c r="C35" s="5">
        <v>50</v>
      </c>
      <c r="D35" s="5">
        <f t="shared" ref="D35:O35" si="6">D6*$C$35/$C$6</f>
        <v>1.8133333333333332</v>
      </c>
      <c r="E35" s="5">
        <f t="shared" si="6"/>
        <v>2</v>
      </c>
      <c r="F35" s="5">
        <f t="shared" si="6"/>
        <v>2.9366666666666665</v>
      </c>
      <c r="G35" s="5">
        <f t="shared" si="6"/>
        <v>30</v>
      </c>
      <c r="H35" s="5">
        <f t="shared" si="6"/>
        <v>0.02</v>
      </c>
      <c r="I35" s="5">
        <f t="shared" si="6"/>
        <v>10</v>
      </c>
      <c r="J35" s="5">
        <f t="shared" si="6"/>
        <v>0.65</v>
      </c>
      <c r="K35" s="5">
        <f t="shared" si="6"/>
        <v>4.4999999999999998E-2</v>
      </c>
      <c r="L35" s="5">
        <f t="shared" si="6"/>
        <v>60</v>
      </c>
      <c r="M35" s="5">
        <f t="shared" si="6"/>
        <v>47.5</v>
      </c>
      <c r="N35" s="5">
        <f t="shared" si="6"/>
        <v>7.5</v>
      </c>
      <c r="O35" s="5">
        <f t="shared" si="6"/>
        <v>0.05</v>
      </c>
    </row>
    <row r="36" spans="1:15">
      <c r="A36" s="57"/>
      <c r="B36" s="7" t="s">
        <v>25</v>
      </c>
      <c r="C36" s="28">
        <v>20</v>
      </c>
      <c r="D36" s="28">
        <v>0.3</v>
      </c>
      <c r="E36" s="28">
        <v>0</v>
      </c>
      <c r="F36" s="28">
        <v>1.4</v>
      </c>
      <c r="G36" s="28">
        <v>7</v>
      </c>
      <c r="H36" s="28">
        <v>8.9999999999999993E-3</v>
      </c>
      <c r="I36" s="28">
        <v>125.25</v>
      </c>
      <c r="J36" s="28">
        <v>0.75</v>
      </c>
      <c r="K36" s="28">
        <v>9.9000000000000005E-2</v>
      </c>
      <c r="L36" s="28">
        <v>4.95</v>
      </c>
      <c r="M36" s="28">
        <v>5.25</v>
      </c>
      <c r="N36" s="28">
        <v>1.8</v>
      </c>
      <c r="O36" s="28">
        <v>0.105</v>
      </c>
    </row>
    <row r="37" spans="1:15">
      <c r="A37" s="57"/>
      <c r="B37" s="8" t="s">
        <v>12</v>
      </c>
      <c r="C37" s="5"/>
      <c r="D37" s="2">
        <f>SUM(D31:D36)</f>
        <v>14.413333333333332</v>
      </c>
      <c r="E37" s="2">
        <f t="shared" ref="E37:O37" si="7">SUM(E31:E36)</f>
        <v>12.2</v>
      </c>
      <c r="F37" s="2">
        <f t="shared" si="7"/>
        <v>27.066666666666666</v>
      </c>
      <c r="G37" s="2">
        <f t="shared" si="7"/>
        <v>231.9</v>
      </c>
      <c r="H37" s="2">
        <f t="shared" si="7"/>
        <v>0.21325</v>
      </c>
      <c r="I37" s="2">
        <f t="shared" si="7"/>
        <v>160.75</v>
      </c>
      <c r="J37" s="2">
        <f t="shared" si="7"/>
        <v>25.954999999999998</v>
      </c>
      <c r="K37" s="2">
        <f t="shared" si="7"/>
        <v>0.29549999999999998</v>
      </c>
      <c r="L37" s="2">
        <f t="shared" si="7"/>
        <v>91.075000000000003</v>
      </c>
      <c r="M37" s="2">
        <f t="shared" si="7"/>
        <v>194.42500000000001</v>
      </c>
      <c r="N37" s="2">
        <f t="shared" si="7"/>
        <v>45.074999999999996</v>
      </c>
      <c r="O37" s="2">
        <f t="shared" si="7"/>
        <v>1.62</v>
      </c>
    </row>
    <row r="38" spans="1:15" ht="21.75" customHeight="1">
      <c r="A38" s="57"/>
      <c r="B38" s="8" t="s">
        <v>87</v>
      </c>
      <c r="C38" s="5">
        <v>200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7"/>
      <c r="B39" s="7" t="s">
        <v>29</v>
      </c>
      <c r="C39" s="5">
        <v>20</v>
      </c>
      <c r="D39" s="5">
        <v>0.4</v>
      </c>
      <c r="E39" s="5">
        <v>0</v>
      </c>
      <c r="F39" s="5">
        <v>4.08</v>
      </c>
      <c r="G39" s="5">
        <v>18.559999999999999</v>
      </c>
      <c r="H39" s="5">
        <v>1.2E-2</v>
      </c>
      <c r="I39" s="5"/>
      <c r="J39" s="5">
        <v>0.48</v>
      </c>
      <c r="K39" s="5"/>
      <c r="L39" s="5">
        <v>19.2</v>
      </c>
      <c r="M39" s="5"/>
      <c r="N39" s="5"/>
      <c r="O39" s="5">
        <v>0.38400000000000001</v>
      </c>
    </row>
    <row r="40" spans="1:15">
      <c r="A40" s="57"/>
      <c r="B40" s="7" t="s">
        <v>10</v>
      </c>
      <c r="C40" s="5">
        <v>10</v>
      </c>
      <c r="D40" s="5">
        <v>0</v>
      </c>
      <c r="E40" s="5">
        <v>0</v>
      </c>
      <c r="F40" s="5">
        <v>15</v>
      </c>
      <c r="G40" s="5">
        <v>59.85</v>
      </c>
      <c r="H40" s="5"/>
      <c r="I40" s="5"/>
      <c r="J40" s="5"/>
      <c r="K40" s="5"/>
      <c r="L40" s="5">
        <v>0.45</v>
      </c>
      <c r="M40" s="5"/>
      <c r="N40" s="5"/>
      <c r="O40" s="5">
        <v>4.4999999999999998E-2</v>
      </c>
    </row>
    <row r="41" spans="1:15">
      <c r="A41" s="57"/>
      <c r="B41" s="7" t="s">
        <v>13</v>
      </c>
      <c r="C41" s="5">
        <v>80</v>
      </c>
      <c r="D41" s="5">
        <f>2.28*2</f>
        <v>4.5599999999999996</v>
      </c>
      <c r="E41" s="5">
        <v>0.48</v>
      </c>
      <c r="F41" s="5">
        <v>29.52</v>
      </c>
      <c r="G41" s="5">
        <v>141</v>
      </c>
      <c r="H41" s="28">
        <v>0.12</v>
      </c>
      <c r="I41" s="28"/>
      <c r="J41" s="28"/>
      <c r="K41" s="28">
        <v>0.6</v>
      </c>
      <c r="L41" s="28">
        <v>13.8</v>
      </c>
      <c r="M41" s="28">
        <v>50.2</v>
      </c>
      <c r="N41" s="28">
        <v>19.8</v>
      </c>
      <c r="O41" s="28">
        <v>1.1399999999999999</v>
      </c>
    </row>
    <row r="42" spans="1:15">
      <c r="A42" s="57"/>
      <c r="B42" s="7" t="s">
        <v>31</v>
      </c>
      <c r="C42" s="5">
        <v>72</v>
      </c>
      <c r="D42" s="5">
        <v>4.75</v>
      </c>
      <c r="E42" s="5">
        <v>0.44</v>
      </c>
      <c r="F42" s="5">
        <v>13.36</v>
      </c>
      <c r="G42" s="5">
        <v>69.599999999999994</v>
      </c>
      <c r="H42" s="5">
        <v>7.1999999999999995E-2</v>
      </c>
      <c r="I42" s="6">
        <v>2.4</v>
      </c>
      <c r="J42" s="6"/>
      <c r="K42" s="6">
        <v>0.88</v>
      </c>
      <c r="L42" s="6">
        <v>14</v>
      </c>
      <c r="M42" s="6">
        <v>63.2</v>
      </c>
      <c r="N42" s="6">
        <v>18.8</v>
      </c>
      <c r="O42" s="6">
        <v>1.56</v>
      </c>
    </row>
    <row r="43" spans="1:15" ht="18.75" customHeight="1">
      <c r="A43" s="58"/>
      <c r="B43" s="8" t="s">
        <v>12</v>
      </c>
      <c r="C43" s="5"/>
      <c r="D43" s="2">
        <f>SUM(D38:D42)</f>
        <v>9.7100000000000009</v>
      </c>
      <c r="E43" s="2">
        <f>SUM(E38:E42)+E44+E45</f>
        <v>9.1199999999999992</v>
      </c>
      <c r="F43" s="2">
        <f t="shared" ref="F43:O43" si="8">SUM(F38:F42)+F44+F45</f>
        <v>107.15999999999998</v>
      </c>
      <c r="G43" s="2">
        <f t="shared" si="8"/>
        <v>453.38</v>
      </c>
      <c r="H43" s="2">
        <f t="shared" si="8"/>
        <v>0.28400000000000003</v>
      </c>
      <c r="I43" s="2">
        <f t="shared" si="8"/>
        <v>2.48</v>
      </c>
      <c r="J43" s="2">
        <f t="shared" si="8"/>
        <v>1.08</v>
      </c>
      <c r="K43" s="2">
        <f t="shared" si="8"/>
        <v>1.48</v>
      </c>
      <c r="L43" s="2">
        <f t="shared" si="8"/>
        <v>299.95</v>
      </c>
      <c r="M43" s="2">
        <f t="shared" si="8"/>
        <v>317.39999999999998</v>
      </c>
      <c r="N43" s="2">
        <f t="shared" si="8"/>
        <v>66.599999999999994</v>
      </c>
      <c r="O43" s="2">
        <f t="shared" si="8"/>
        <v>3.629</v>
      </c>
    </row>
    <row r="44" spans="1:15">
      <c r="A44" s="87" t="s">
        <v>128</v>
      </c>
      <c r="B44" s="8" t="s">
        <v>140</v>
      </c>
      <c r="C44" s="5">
        <v>15</v>
      </c>
      <c r="D44" s="5">
        <v>2.4</v>
      </c>
      <c r="E44" s="5">
        <v>1.4</v>
      </c>
      <c r="F44" s="5">
        <v>38.9</v>
      </c>
      <c r="G44" s="5">
        <v>103.37</v>
      </c>
      <c r="H44" s="2">
        <v>0.04</v>
      </c>
      <c r="I44" s="2"/>
      <c r="J44" s="2"/>
      <c r="K44" s="2"/>
      <c r="L44" s="2">
        <v>4.5</v>
      </c>
      <c r="M44" s="2">
        <v>20</v>
      </c>
      <c r="N44" s="2"/>
      <c r="O44" s="2">
        <v>0.3</v>
      </c>
    </row>
    <row r="45" spans="1:15">
      <c r="A45" s="88"/>
      <c r="B45" s="8" t="s">
        <v>129</v>
      </c>
      <c r="C45" s="5">
        <v>180</v>
      </c>
      <c r="D45" s="5">
        <v>3.2</v>
      </c>
      <c r="E45" s="5">
        <v>6.8</v>
      </c>
      <c r="F45" s="5">
        <v>6.3</v>
      </c>
      <c r="G45" s="5">
        <v>61</v>
      </c>
      <c r="H45" s="2">
        <v>0.04</v>
      </c>
      <c r="I45" s="2">
        <v>0.08</v>
      </c>
      <c r="J45" s="2">
        <v>0.6</v>
      </c>
      <c r="K45" s="2"/>
      <c r="L45" s="2">
        <v>248</v>
      </c>
      <c r="M45" s="2">
        <v>184</v>
      </c>
      <c r="N45" s="2">
        <v>28</v>
      </c>
      <c r="O45" s="2">
        <v>0.2</v>
      </c>
    </row>
    <row r="46" spans="1:15" ht="15.75" customHeight="1">
      <c r="A46" s="39" t="s">
        <v>12</v>
      </c>
      <c r="B46" s="8"/>
      <c r="C46" s="5"/>
      <c r="D46" s="2">
        <f>D21+D29+D37+D43</f>
        <v>38.661333333333332</v>
      </c>
      <c r="E46" s="2">
        <f>E21+E29+E37+E43</f>
        <v>40.1</v>
      </c>
      <c r="F46" s="2">
        <f>F21+F29+F37+F43</f>
        <v>170.29666666666665</v>
      </c>
      <c r="G46" s="2">
        <f>G21+G29+G37+G43</f>
        <v>1042.1799999999998</v>
      </c>
      <c r="H46" s="2">
        <f t="shared" ref="H46:O46" si="9">SUM(H43+H37+H29+H21)</f>
        <v>0.76300000000000001</v>
      </c>
      <c r="I46" s="2">
        <f t="shared" si="9"/>
        <v>313.08139999999997</v>
      </c>
      <c r="J46" s="2">
        <f t="shared" si="9"/>
        <v>67.06</v>
      </c>
      <c r="K46" s="2">
        <f t="shared" si="9"/>
        <v>4.2460000000000004</v>
      </c>
      <c r="L46" s="2">
        <f t="shared" si="9"/>
        <v>466</v>
      </c>
      <c r="M46" s="2">
        <f t="shared" si="9"/>
        <v>576.95000000000005</v>
      </c>
      <c r="N46" s="2">
        <f t="shared" si="9"/>
        <v>138.35</v>
      </c>
      <c r="O46" s="2">
        <f t="shared" si="9"/>
        <v>8.8840000000000003</v>
      </c>
    </row>
    <row r="47" spans="1:15" ht="25.5">
      <c r="A47" s="8" t="s">
        <v>32</v>
      </c>
      <c r="B47" s="7"/>
      <c r="C47" s="5"/>
      <c r="D47" s="2">
        <f>D16+D46</f>
        <v>55.644333333333329</v>
      </c>
      <c r="E47" s="2">
        <f>E16+E46</f>
        <v>55.06</v>
      </c>
      <c r="F47" s="2">
        <f>F16+F46</f>
        <v>264.31666666666666</v>
      </c>
      <c r="G47" s="2">
        <f>G16+G46</f>
        <v>1604.8199999999997</v>
      </c>
      <c r="H47" s="2">
        <f t="shared" ref="H47:O47" si="10">SUM(H46+H16)</f>
        <v>1.1882999999999999</v>
      </c>
      <c r="I47" s="2">
        <f t="shared" si="10"/>
        <v>410.58139999999997</v>
      </c>
      <c r="J47" s="2">
        <f t="shared" si="10"/>
        <v>84.710000000000008</v>
      </c>
      <c r="K47" s="2">
        <f t="shared" si="10"/>
        <v>7.6470000000000002</v>
      </c>
      <c r="L47" s="2">
        <f t="shared" si="10"/>
        <v>703.4</v>
      </c>
      <c r="M47" s="2">
        <f t="shared" si="10"/>
        <v>740.55000000000007</v>
      </c>
      <c r="N47" s="2">
        <f t="shared" si="10"/>
        <v>194.77499999999998</v>
      </c>
      <c r="O47" s="2">
        <f t="shared" si="10"/>
        <v>12.851000000000001</v>
      </c>
    </row>
  </sheetData>
  <mergeCells count="12">
    <mergeCell ref="A44:A45"/>
    <mergeCell ref="L1:O1"/>
    <mergeCell ref="A17:A43"/>
    <mergeCell ref="A3:A15"/>
    <mergeCell ref="H1:K1"/>
    <mergeCell ref="A1:A2"/>
    <mergeCell ref="B1:B2"/>
    <mergeCell ref="C1:C2"/>
    <mergeCell ref="D1:D2"/>
    <mergeCell ref="E1:E2"/>
    <mergeCell ref="F1:F2"/>
    <mergeCell ref="G1:G2"/>
  </mergeCells>
  <pageMargins left="0.70866141732283472" right="0.11811023622047245" top="0.15748031496062992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view="pageLayout" topLeftCell="B10" workbookViewId="0">
      <selection activeCell="N13" sqref="N13:N14"/>
    </sheetView>
  </sheetViews>
  <sheetFormatPr defaultRowHeight="15"/>
  <cols>
    <col min="4" max="4" width="11" customWidth="1"/>
    <col min="5" max="5" width="16.85546875" customWidth="1"/>
  </cols>
  <sheetData>
    <row r="1" spans="1:13" ht="60.75" customHeight="1">
      <c r="A1" s="52"/>
      <c r="B1" s="91" t="s">
        <v>152</v>
      </c>
      <c r="C1" s="92"/>
      <c r="D1" s="93"/>
      <c r="E1" s="54" t="s">
        <v>173</v>
      </c>
      <c r="F1" s="91" t="s">
        <v>94</v>
      </c>
      <c r="G1" s="92"/>
      <c r="H1" s="92"/>
      <c r="I1" s="93"/>
      <c r="J1" s="91" t="s">
        <v>172</v>
      </c>
      <c r="K1" s="92"/>
      <c r="L1" s="92"/>
      <c r="M1" s="93"/>
    </row>
    <row r="2" spans="1:13" ht="15.75">
      <c r="A2" s="52"/>
      <c r="B2" s="52" t="s">
        <v>153</v>
      </c>
      <c r="C2" s="52" t="s">
        <v>154</v>
      </c>
      <c r="D2" s="52" t="s">
        <v>155</v>
      </c>
      <c r="E2" s="52"/>
      <c r="F2" s="52" t="s">
        <v>156</v>
      </c>
      <c r="G2" s="52" t="s">
        <v>96</v>
      </c>
      <c r="H2" s="52" t="s">
        <v>97</v>
      </c>
      <c r="I2" s="52" t="s">
        <v>98</v>
      </c>
      <c r="J2" s="52" t="s">
        <v>157</v>
      </c>
      <c r="K2" s="52" t="s">
        <v>158</v>
      </c>
      <c r="L2" s="52" t="s">
        <v>101</v>
      </c>
      <c r="M2" s="52" t="s">
        <v>102</v>
      </c>
    </row>
    <row r="3" spans="1:13" ht="15.75">
      <c r="A3" s="52" t="s">
        <v>159</v>
      </c>
      <c r="B3" s="53">
        <f>HYPERLINK("'1д (2)'!",'1д (2)'!D46)</f>
        <v>64.142166666666668</v>
      </c>
      <c r="C3" s="53">
        <f>HYPERLINK("'1д (2)'!",'1д (2)'!E46)</f>
        <v>64.421000000000006</v>
      </c>
      <c r="D3" s="53">
        <f>HYPERLINK("'1д (2)'!",'1д (2)'!F46)</f>
        <v>221.73216666666667</v>
      </c>
      <c r="E3" s="53">
        <f>HYPERLINK("'1д (2)'!",'1д (2)'!G46)</f>
        <v>1606.2522222222224</v>
      </c>
      <c r="F3" s="53">
        <f>HYPERLINK("'1д (2)'!",'1д (2)'!H46)</f>
        <v>1.6873833333333335</v>
      </c>
      <c r="G3" s="53">
        <f>HYPERLINK("'1д (2)'!",'1д (2)'!I46)</f>
        <v>205.99093333333337</v>
      </c>
      <c r="H3" s="53">
        <f>HYPERLINK("'1д (2)'!",'1д (2)'!J46)</f>
        <v>104.05888888888889</v>
      </c>
      <c r="I3" s="53">
        <f>HYPERLINK("'1д (2)'!",'1д (2)'!K46)</f>
        <v>10.859944444444444</v>
      </c>
      <c r="J3" s="53">
        <f>HYPERLINK("'1д (2)'!",'1д (2)'!L46)</f>
        <v>724.71444444444444</v>
      </c>
      <c r="K3" s="53">
        <f>HYPERLINK("'1д (2)'!",'1д (2)'!M46)</f>
        <v>995.32277777777779</v>
      </c>
      <c r="L3" s="53">
        <f>HYPERLINK("'1д (2)'!",'1д (2)'!N46)</f>
        <v>231.08222222222221</v>
      </c>
      <c r="M3" s="53">
        <f>HYPERLINK("'1д (2)'!",'1д (2)'!O46)</f>
        <v>11.8795</v>
      </c>
    </row>
    <row r="4" spans="1:13" ht="15.75">
      <c r="A4" s="52" t="s">
        <v>160</v>
      </c>
      <c r="B4" s="53">
        <f>HYPERLINK("'2'!",'2'!D49)</f>
        <v>64.89800000000001</v>
      </c>
      <c r="C4" s="53">
        <f>HYPERLINK("'2'!",'2'!E49)</f>
        <v>64.19</v>
      </c>
      <c r="D4" s="53">
        <f>HYPERLINK("'2'!",'2'!F49)</f>
        <v>273.80900000000003</v>
      </c>
      <c r="E4" s="53">
        <f>HYPERLINK("'2'!",'2'!G49)</f>
        <v>1679.3600000000001</v>
      </c>
      <c r="F4" s="53">
        <f>HYPERLINK("'2'!",'2'!H49)</f>
        <v>0.96210000000000018</v>
      </c>
      <c r="G4" s="53">
        <f>HYPERLINK("'2'!",'2'!I49)</f>
        <v>162.84580000000003</v>
      </c>
      <c r="H4" s="53">
        <f>HYPERLINK("'2'!",'2'!J49)</f>
        <v>107.84</v>
      </c>
      <c r="I4" s="53">
        <f>HYPERLINK("'2'!",'2'!K49)</f>
        <v>8.6359999999999992</v>
      </c>
      <c r="J4" s="53">
        <f>HYPERLINK("'2'!",'2'!L49)</f>
        <v>587.43799999999999</v>
      </c>
      <c r="K4" s="53">
        <f>HYPERLINK("'2'!",'2'!M49)</f>
        <v>926.25</v>
      </c>
      <c r="L4" s="53">
        <f>HYPERLINK("'2'!",'2'!N49)</f>
        <v>254.67000000000002</v>
      </c>
      <c r="M4" s="53">
        <f>HYPERLINK("'2'!",'2'!O49)</f>
        <v>11.148599999999998</v>
      </c>
    </row>
    <row r="5" spans="1:13" ht="15.75">
      <c r="A5" s="52" t="s">
        <v>161</v>
      </c>
      <c r="B5" s="53">
        <f>HYPERLINK("'3'!",'3'!E49)</f>
        <v>56.76</v>
      </c>
      <c r="C5" s="53">
        <f>HYPERLINK("'3'!",'3'!F49)</f>
        <v>56.81</v>
      </c>
      <c r="D5" s="53">
        <f>HYPERLINK("'3'!",'3'!G49)</f>
        <v>228.26</v>
      </c>
      <c r="E5" s="53">
        <f>HYPERLINK("'3'!",'3'!H49)</f>
        <v>1606.1100000000001</v>
      </c>
      <c r="F5" s="53">
        <f>HYPERLINK("'3'!",'3'!I49)</f>
        <v>1.1073999999999999</v>
      </c>
      <c r="G5" s="53">
        <f>HYPERLINK("'3'!",'3'!J49)</f>
        <v>594.2564000000001</v>
      </c>
      <c r="H5" s="53">
        <f>HYPERLINK("'3'!",'3'!K49)</f>
        <v>40.994999999999997</v>
      </c>
      <c r="I5" s="53">
        <f>HYPERLINK("'3'!",'3'!L49)</f>
        <v>9.7429999999999986</v>
      </c>
      <c r="J5" s="53">
        <f>HYPERLINK("'3'!",'3'!M49)</f>
        <v>552.39</v>
      </c>
      <c r="K5" s="53">
        <f>HYPERLINK("'3'!",'3'!N49)</f>
        <v>657.6400000000001</v>
      </c>
      <c r="L5" s="53">
        <f>HYPERLINK("'3'!",'3'!O49)</f>
        <v>203.91000000000003</v>
      </c>
      <c r="M5" s="53">
        <f>HYPERLINK("'3'!",'3'!P49)</f>
        <v>14.698</v>
      </c>
    </row>
    <row r="6" spans="1:13" ht="15.75">
      <c r="A6" s="52" t="s">
        <v>162</v>
      </c>
      <c r="B6" s="53">
        <f>HYPERLINK("'4.'!",'4.'!D49)</f>
        <v>63.365000000000002</v>
      </c>
      <c r="C6" s="53">
        <f>HYPERLINK("'4.'!",'4.'!E49)</f>
        <v>64.06</v>
      </c>
      <c r="D6" s="53">
        <f>HYPERLINK("'4.'!",'4.'!F49)</f>
        <v>225.60299999999998</v>
      </c>
      <c r="E6" s="53">
        <f>HYPERLINK("'4.'!",'4.'!G49)</f>
        <v>1633.9899999999998</v>
      </c>
      <c r="F6" s="53">
        <f>HYPERLINK("'4.'!",'4.'!H49)</f>
        <v>1.022</v>
      </c>
      <c r="G6" s="53">
        <f>HYPERLINK("'4.'!",'4.'!I49)</f>
        <v>285.37509999999997</v>
      </c>
      <c r="H6" s="53">
        <f>HYPERLINK("'4.'!",'4.'!J49)</f>
        <v>41.23</v>
      </c>
      <c r="I6" s="53">
        <f>HYPERLINK("'4.'!",'4.'!K49)</f>
        <v>7.5360000000000014</v>
      </c>
      <c r="J6" s="53">
        <f>HYPERLINK("'4.'!",'4.'!L49)</f>
        <v>489.26</v>
      </c>
      <c r="K6" s="53">
        <f>HYPERLINK("'4.'!",'4.'!M49)</f>
        <v>668.33</v>
      </c>
      <c r="L6" s="53">
        <f>HYPERLINK("'4.'!",'4.'!N49)</f>
        <v>241.85499999999996</v>
      </c>
      <c r="M6" s="53">
        <f>HYPERLINK("'4.'!",'4.'!O49)</f>
        <v>14.635</v>
      </c>
    </row>
    <row r="7" spans="1:13" ht="15.75">
      <c r="A7" s="52" t="s">
        <v>163</v>
      </c>
      <c r="B7" s="53">
        <f>HYPERLINK("'5'!",'5'!E57)</f>
        <v>62.972999999999999</v>
      </c>
      <c r="C7" s="53">
        <f>HYPERLINK("'5'!",'5'!F57)</f>
        <v>61.709999999999994</v>
      </c>
      <c r="D7" s="53">
        <f>HYPERLINK("'5'!",'5'!G57)</f>
        <v>253.09399999999999</v>
      </c>
      <c r="E7" s="53">
        <f>HYPERLINK("'5'!",'5'!H57)</f>
        <v>1667.6999999999998</v>
      </c>
      <c r="F7" s="53">
        <f>HYPERLINK("'5'!",'5'!I57)</f>
        <v>0.81699999999999995</v>
      </c>
      <c r="G7" s="53">
        <f>HYPERLINK("'5'!",'5'!J57)</f>
        <v>154.83000000000001</v>
      </c>
      <c r="H7" s="53">
        <f>HYPERLINK("'5'!",'5'!K57)</f>
        <v>64.53</v>
      </c>
      <c r="I7" s="53">
        <f>HYPERLINK("'5'!",'5'!L57)</f>
        <v>8.4080000000000013</v>
      </c>
      <c r="J7" s="53">
        <f>HYPERLINK("'5'!",'5'!M57)</f>
        <v>309.89</v>
      </c>
      <c r="K7" s="53">
        <f>HYPERLINK("'5'!",'5'!N57)</f>
        <v>735.93</v>
      </c>
      <c r="L7" s="53">
        <f>HYPERLINK("'5'!",'5'!O57)</f>
        <v>256.45499999999998</v>
      </c>
      <c r="M7" s="53">
        <f>HYPERLINK("'5'!",'5'!P57)</f>
        <v>16.734999999999999</v>
      </c>
    </row>
    <row r="8" spans="1:13" ht="15.75">
      <c r="A8" s="52" t="s">
        <v>164</v>
      </c>
      <c r="B8" s="53">
        <f>HYPERLINK("'6'!",'6'!E47)</f>
        <v>61.21</v>
      </c>
      <c r="C8" s="53">
        <f>HYPERLINK("'6'!",'6'!F47)</f>
        <v>60.03</v>
      </c>
      <c r="D8" s="53">
        <f>HYPERLINK("'6'!",'6'!G47)</f>
        <v>249.45</v>
      </c>
      <c r="E8" s="53">
        <f>HYPERLINK("'6'!",'6'!H47)</f>
        <v>1597.04</v>
      </c>
      <c r="F8" s="53">
        <f>HYPERLINK("'6'!",'6'!I47)</f>
        <v>1.8013000000000001</v>
      </c>
      <c r="G8" s="53">
        <f>HYPERLINK("'6'!",'6'!J47)</f>
        <v>453.34999999999997</v>
      </c>
      <c r="H8" s="53">
        <f>HYPERLINK("'6'!",'6'!K47)</f>
        <v>166.81</v>
      </c>
      <c r="I8" s="53">
        <f>HYPERLINK("'6'!",'6'!L47)</f>
        <v>7.9209999999999994</v>
      </c>
      <c r="J8" s="53">
        <f>HYPERLINK("'6'!",'6'!M47)</f>
        <v>698.49</v>
      </c>
      <c r="K8" s="53">
        <f>HYPERLINK("'6'!",'6'!N47)</f>
        <v>838.31999999999994</v>
      </c>
      <c r="L8" s="53">
        <f>HYPERLINK("'6'!",'6'!O47)</f>
        <v>210.59499999999997</v>
      </c>
      <c r="M8" s="53">
        <f>HYPERLINK("'6'!",'6'!P47)</f>
        <v>14.135999999999999</v>
      </c>
    </row>
    <row r="9" spans="1:13" ht="15.75">
      <c r="A9" s="52" t="s">
        <v>117</v>
      </c>
      <c r="B9" s="53">
        <f>HYPERLINK("'7 (2)'!",'7 (2)'!E47)</f>
        <v>61.370000000000005</v>
      </c>
      <c r="C9" s="53">
        <f>HYPERLINK("'7 (2)'!",'7 (2)'!F47)</f>
        <v>65.87</v>
      </c>
      <c r="D9" s="53">
        <f>HYPERLINK("'7 (2)'!",'7 (2)'!G47)</f>
        <v>176.07299999999998</v>
      </c>
      <c r="E9" s="53">
        <f>HYPERLINK("'7 (2)'!",'7 (2)'!H47)</f>
        <v>1529.6</v>
      </c>
      <c r="F9" s="53">
        <f>HYPERLINK("'7 (2)'!",'7 (2)'!I47)</f>
        <v>0.75649999999999995</v>
      </c>
      <c r="G9" s="53">
        <f>HYPERLINK("'7 (2)'!",'7 (2)'!J47)</f>
        <v>709.58600000000001</v>
      </c>
      <c r="H9" s="53">
        <f>HYPERLINK("'7 (2)'!",'7 (2)'!K47)</f>
        <v>156.66</v>
      </c>
      <c r="I9" s="53">
        <f>HYPERLINK("'7 (2)'!",'7 (2)'!L47)</f>
        <v>7.7309999999999999</v>
      </c>
      <c r="J9" s="53">
        <f>HYPERLINK("'7 (2)'!",'7 (2)'!M47)</f>
        <v>1009.258</v>
      </c>
      <c r="K9" s="53">
        <f>HYPERLINK("'7 (2)'!",'7 (2)'!N47)</f>
        <v>901.3</v>
      </c>
      <c r="L9" s="53">
        <f>HYPERLINK("'7 (2)'!",'7 (2)'!O47)</f>
        <v>196.17500000000001</v>
      </c>
      <c r="M9" s="53">
        <f>HYPERLINK("'7 (2)'!",'7 (2)'!P47)</f>
        <v>13.688600000000001</v>
      </c>
    </row>
    <row r="10" spans="1:13" ht="15.75">
      <c r="A10" s="52" t="s">
        <v>165</v>
      </c>
      <c r="B10" s="53">
        <f>HYPERLINK("'8'!",'8'!E45)</f>
        <v>62.39</v>
      </c>
      <c r="C10" s="53">
        <f>HYPERLINK("'8'!",'8'!F45)</f>
        <v>62.510000000000005</v>
      </c>
      <c r="D10" s="53">
        <f>HYPERLINK("'8'!",'8'!G45)</f>
        <v>248.84</v>
      </c>
      <c r="E10" s="53">
        <f>HYPERLINK("'8'!",'8'!H45)</f>
        <v>1645.99</v>
      </c>
      <c r="F10" s="53">
        <f>HYPERLINK("'8'!",'8'!I45)</f>
        <v>1.333</v>
      </c>
      <c r="G10" s="53">
        <f>HYPERLINK("'8'!",'8'!J45)</f>
        <v>415.935</v>
      </c>
      <c r="H10" s="53">
        <f>HYPERLINK("'8'!",'8'!K45)</f>
        <v>58.099999999999994</v>
      </c>
      <c r="I10" s="53">
        <f>HYPERLINK("'8'!",'8'!L45)</f>
        <v>14.700000000000001</v>
      </c>
      <c r="J10" s="53">
        <f>HYPERLINK("'8'!",'8'!M45)</f>
        <v>649.22</v>
      </c>
      <c r="K10" s="53">
        <f>HYPERLINK("'8'!",'8'!N45)</f>
        <v>740.76</v>
      </c>
      <c r="L10" s="53">
        <f>HYPERLINK("'8'!",'8'!O45)</f>
        <v>297.65499999999997</v>
      </c>
      <c r="M10" s="53">
        <f>HYPERLINK("'8'!",'8'!P45)</f>
        <v>13.455</v>
      </c>
    </row>
    <row r="11" spans="1:13" ht="15.75">
      <c r="A11" s="52" t="s">
        <v>166</v>
      </c>
      <c r="B11" s="53">
        <f>HYPERLINK("'9'!",'9'!D50)</f>
        <v>58.052999999999997</v>
      </c>
      <c r="C11" s="53">
        <f>HYPERLINK("'9'!",'9'!E50)</f>
        <v>58.69</v>
      </c>
      <c r="D11" s="53">
        <f>HYPERLINK("'9'!",'9'!F50)</f>
        <v>230.738</v>
      </c>
      <c r="E11" s="53">
        <f>HYPERLINK("'9'!",'9'!G50)</f>
        <v>1606.7799999999997</v>
      </c>
      <c r="F11" s="53">
        <f>HYPERLINK("'9'!",'9'!H50)</f>
        <v>1.1776</v>
      </c>
      <c r="G11" s="53">
        <f>HYPERLINK("'9'!",'9'!I50)</f>
        <v>586.42000000000007</v>
      </c>
      <c r="H11" s="53">
        <f>HYPERLINK("'9'!",'9'!J50)</f>
        <v>83.490000000000009</v>
      </c>
      <c r="I11" s="53">
        <f>HYPERLINK("'9'!",'9'!K50)</f>
        <v>8.8810000000000002</v>
      </c>
      <c r="J11" s="53">
        <f>HYPERLINK("'9'!",'9'!L50)</f>
        <v>538.95999999999992</v>
      </c>
      <c r="K11" s="53">
        <f>HYPERLINK("'9'!",'9'!M50)</f>
        <v>788.5</v>
      </c>
      <c r="L11" s="53">
        <f>HYPERLINK("'9'!",'9'!N50)</f>
        <v>235.08999999999997</v>
      </c>
      <c r="M11" s="53">
        <f>HYPERLINK("'9'!",'9'!O50)</f>
        <v>14.676</v>
      </c>
    </row>
    <row r="12" spans="1:13" ht="15.75">
      <c r="A12" s="52" t="s">
        <v>167</v>
      </c>
      <c r="B12" s="53">
        <f>HYPERLINK("'10'!",'10'!D47)</f>
        <v>55.644333333333329</v>
      </c>
      <c r="C12" s="53">
        <f>HYPERLINK("'10'!",'10'!E47)</f>
        <v>55.06</v>
      </c>
      <c r="D12" s="53">
        <f>HYPERLINK("'10'!",'10'!F47)</f>
        <v>264.31666666666666</v>
      </c>
      <c r="E12" s="53">
        <f>HYPERLINK("'10'!",'10'!G47)</f>
        <v>1604.8199999999997</v>
      </c>
      <c r="F12" s="53">
        <f>HYPERLINK("'10'!",'10'!H47)</f>
        <v>1.1882999999999999</v>
      </c>
      <c r="G12" s="53">
        <f>HYPERLINK("'10'!",'10'!I47)</f>
        <v>410.58139999999997</v>
      </c>
      <c r="H12" s="53">
        <f>HYPERLINK("'10'!",'10'!J47)</f>
        <v>84.710000000000008</v>
      </c>
      <c r="I12" s="53">
        <f>HYPERLINK("'10'!",'10'!K47)</f>
        <v>7.6470000000000002</v>
      </c>
      <c r="J12" s="53">
        <f>HYPERLINK("'10'!",'10'!L47)</f>
        <v>703.4</v>
      </c>
      <c r="K12" s="53">
        <f>HYPERLINK("'10'!",'10'!M47)</f>
        <v>740.55000000000007</v>
      </c>
      <c r="L12" s="53">
        <f>HYPERLINK("'10'!",'10'!N47)</f>
        <v>194.77499999999998</v>
      </c>
      <c r="M12" s="53">
        <f>HYPERLINK("'10'!",'10'!O47)</f>
        <v>12.851000000000001</v>
      </c>
    </row>
    <row r="13" spans="1:13" ht="63">
      <c r="A13" s="54" t="s">
        <v>168</v>
      </c>
      <c r="B13" s="55">
        <f>SUM(B3:B12)/10</f>
        <v>61.080549999999995</v>
      </c>
      <c r="C13" s="55">
        <f t="shared" ref="C13:M13" si="0">AVERAGE(C3:C12)</f>
        <v>61.33509999999999</v>
      </c>
      <c r="D13" s="55">
        <f t="shared" si="0"/>
        <v>237.19158333333331</v>
      </c>
      <c r="E13" s="55">
        <f t="shared" si="0"/>
        <v>1617.7642222222221</v>
      </c>
      <c r="F13" s="55">
        <f t="shared" si="0"/>
        <v>1.1852583333333333</v>
      </c>
      <c r="G13" s="55">
        <f t="shared" si="0"/>
        <v>397.91706333333337</v>
      </c>
      <c r="H13" s="55">
        <f t="shared" si="0"/>
        <v>90.842388888888905</v>
      </c>
      <c r="I13" s="55">
        <f t="shared" si="0"/>
        <v>9.2062944444444454</v>
      </c>
      <c r="J13" s="55">
        <f t="shared" si="0"/>
        <v>626.30204444444439</v>
      </c>
      <c r="K13" s="55">
        <f t="shared" si="0"/>
        <v>799.29027777777787</v>
      </c>
      <c r="L13" s="55">
        <f t="shared" si="0"/>
        <v>232.22622222222222</v>
      </c>
      <c r="M13" s="55">
        <f t="shared" si="0"/>
        <v>13.790270000000001</v>
      </c>
    </row>
  </sheetData>
  <mergeCells count="3">
    <mergeCell ref="F1:I1"/>
    <mergeCell ref="J1:M1"/>
    <mergeCell ref="B1:D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Layout" workbookViewId="0">
      <selection activeCell="P7" sqref="P7"/>
    </sheetView>
  </sheetViews>
  <sheetFormatPr defaultRowHeight="15"/>
  <cols>
    <col min="1" max="1" width="22.140625" customWidth="1"/>
    <col min="3" max="3" width="7.42578125" customWidth="1"/>
    <col min="4" max="4" width="6.7109375" customWidth="1"/>
    <col min="5" max="5" width="7.140625" customWidth="1"/>
    <col min="6" max="6" width="7.28515625" customWidth="1"/>
    <col min="7" max="7" width="7.85546875" customWidth="1"/>
    <col min="8" max="8" width="7.140625" customWidth="1"/>
    <col min="9" max="9" width="6.7109375" customWidth="1"/>
    <col min="10" max="10" width="7.7109375" customWidth="1"/>
    <col min="11" max="11" width="8" customWidth="1"/>
  </cols>
  <sheetData>
    <row r="1" spans="1:15" ht="45">
      <c r="A1" s="94"/>
      <c r="B1" s="95" t="s">
        <v>174</v>
      </c>
      <c r="C1" s="94" t="s">
        <v>159</v>
      </c>
      <c r="D1" s="94" t="s">
        <v>160</v>
      </c>
      <c r="E1" s="94" t="s">
        <v>161</v>
      </c>
      <c r="F1" s="94" t="s">
        <v>162</v>
      </c>
      <c r="G1" s="94" t="s">
        <v>163</v>
      </c>
      <c r="H1" s="94" t="s">
        <v>164</v>
      </c>
      <c r="I1" s="94" t="s">
        <v>117</v>
      </c>
      <c r="J1" s="94" t="s">
        <v>165</v>
      </c>
      <c r="K1" s="94" t="s">
        <v>166</v>
      </c>
      <c r="L1" s="94" t="s">
        <v>167</v>
      </c>
      <c r="M1" s="95" t="s">
        <v>175</v>
      </c>
      <c r="N1" s="95" t="s">
        <v>176</v>
      </c>
      <c r="O1" s="95" t="s">
        <v>177</v>
      </c>
    </row>
    <row r="2" spans="1:15">
      <c r="A2" s="94" t="s">
        <v>178</v>
      </c>
      <c r="B2" s="94">
        <v>52.5</v>
      </c>
      <c r="C2" s="96"/>
      <c r="D2" s="96">
        <v>80</v>
      </c>
      <c r="E2" s="96">
        <v>80</v>
      </c>
      <c r="F2" s="96">
        <v>70</v>
      </c>
      <c r="G2" s="96">
        <v>80</v>
      </c>
      <c r="H2" s="96"/>
      <c r="I2" s="96">
        <v>70</v>
      </c>
      <c r="J2" s="96">
        <v>70</v>
      </c>
      <c r="K2" s="96">
        <v>70</v>
      </c>
      <c r="L2" s="96"/>
      <c r="M2" s="96">
        <f>B2*10</f>
        <v>525</v>
      </c>
      <c r="N2" s="94">
        <f>SUM(C2:L2)</f>
        <v>520</v>
      </c>
      <c r="O2" s="97">
        <f>N2/M2</f>
        <v>0.99047619047619051</v>
      </c>
    </row>
    <row r="3" spans="1:15">
      <c r="A3" s="96" t="s">
        <v>179</v>
      </c>
      <c r="B3" s="94">
        <v>20</v>
      </c>
      <c r="C3" s="96">
        <v>25</v>
      </c>
      <c r="D3" s="96"/>
      <c r="E3" s="96">
        <v>25</v>
      </c>
      <c r="F3" s="96">
        <v>25</v>
      </c>
      <c r="G3" s="96">
        <v>25</v>
      </c>
      <c r="H3" s="96">
        <v>25</v>
      </c>
      <c r="I3" s="96">
        <v>25</v>
      </c>
      <c r="J3" s="96">
        <v>25</v>
      </c>
      <c r="K3" s="96"/>
      <c r="L3" s="96">
        <v>25</v>
      </c>
      <c r="M3" s="96">
        <f t="shared" ref="M3:M26" si="0">B3*10</f>
        <v>200</v>
      </c>
      <c r="N3" s="94">
        <f t="shared" ref="N3:N19" si="1">SUM(C3:L3)</f>
        <v>200</v>
      </c>
      <c r="O3" s="98">
        <f t="shared" ref="O3:O26" si="2">N3/M3</f>
        <v>1</v>
      </c>
    </row>
    <row r="4" spans="1:15">
      <c r="A4" s="94" t="s">
        <v>180</v>
      </c>
      <c r="B4" s="94">
        <v>10</v>
      </c>
      <c r="C4" s="96">
        <v>100</v>
      </c>
      <c r="D4" s="96"/>
      <c r="E4" s="96"/>
      <c r="F4" s="96"/>
      <c r="G4" s="96"/>
      <c r="H4" s="96"/>
      <c r="I4" s="96"/>
      <c r="J4" s="96"/>
      <c r="K4" s="96"/>
      <c r="L4" s="96"/>
      <c r="M4" s="96">
        <f t="shared" si="0"/>
        <v>100</v>
      </c>
      <c r="N4" s="94">
        <f t="shared" si="1"/>
        <v>100</v>
      </c>
      <c r="O4" s="97">
        <f t="shared" si="2"/>
        <v>1</v>
      </c>
    </row>
    <row r="5" spans="1:15">
      <c r="A5" s="94" t="s">
        <v>181</v>
      </c>
      <c r="B5" s="94">
        <v>30</v>
      </c>
      <c r="C5" s="96"/>
      <c r="D5" s="96">
        <v>50</v>
      </c>
      <c r="E5" s="96"/>
      <c r="F5" s="96"/>
      <c r="G5" s="96"/>
      <c r="H5" s="96">
        <v>100</v>
      </c>
      <c r="I5" s="96"/>
      <c r="J5" s="96"/>
      <c r="K5" s="96">
        <v>50</v>
      </c>
      <c r="L5" s="96">
        <v>100</v>
      </c>
      <c r="M5" s="96">
        <f t="shared" si="0"/>
        <v>300</v>
      </c>
      <c r="N5" s="94">
        <f t="shared" si="1"/>
        <v>300</v>
      </c>
      <c r="O5" s="98">
        <f t="shared" si="2"/>
        <v>1</v>
      </c>
    </row>
    <row r="6" spans="1:15">
      <c r="A6" s="94" t="s">
        <v>11</v>
      </c>
      <c r="B6" s="94">
        <v>16.5</v>
      </c>
      <c r="C6" s="96">
        <v>10</v>
      </c>
      <c r="D6" s="96">
        <v>10</v>
      </c>
      <c r="E6" s="96">
        <v>15</v>
      </c>
      <c r="F6" s="96">
        <v>20</v>
      </c>
      <c r="G6" s="96">
        <v>25</v>
      </c>
      <c r="H6" s="96">
        <v>15</v>
      </c>
      <c r="I6" s="96">
        <v>20</v>
      </c>
      <c r="J6" s="96">
        <v>20</v>
      </c>
      <c r="K6" s="96">
        <v>10</v>
      </c>
      <c r="L6" s="96">
        <v>20</v>
      </c>
      <c r="M6" s="96">
        <f t="shared" si="0"/>
        <v>165</v>
      </c>
      <c r="N6" s="94">
        <f t="shared" si="1"/>
        <v>165</v>
      </c>
      <c r="O6" s="98">
        <f t="shared" si="2"/>
        <v>1</v>
      </c>
    </row>
    <row r="7" spans="1:15">
      <c r="A7" s="94" t="s">
        <v>21</v>
      </c>
      <c r="B7" s="94">
        <v>7.5</v>
      </c>
      <c r="C7" s="96">
        <v>15</v>
      </c>
      <c r="D7" s="96">
        <v>10</v>
      </c>
      <c r="E7" s="96">
        <v>10</v>
      </c>
      <c r="F7" s="96"/>
      <c r="G7" s="96">
        <v>10</v>
      </c>
      <c r="H7" s="96">
        <v>5</v>
      </c>
      <c r="I7" s="96">
        <v>5</v>
      </c>
      <c r="J7" s="96">
        <v>5</v>
      </c>
      <c r="K7" s="96">
        <v>10</v>
      </c>
      <c r="L7" s="96">
        <v>5</v>
      </c>
      <c r="M7" s="96">
        <f t="shared" si="0"/>
        <v>75</v>
      </c>
      <c r="N7" s="94">
        <f t="shared" si="1"/>
        <v>75</v>
      </c>
      <c r="O7" s="97">
        <f t="shared" si="2"/>
        <v>1</v>
      </c>
    </row>
    <row r="8" spans="1:15">
      <c r="A8" s="94" t="s">
        <v>182</v>
      </c>
      <c r="B8" s="94">
        <v>150</v>
      </c>
      <c r="C8" s="96">
        <v>120</v>
      </c>
      <c r="D8" s="96"/>
      <c r="E8" s="96">
        <v>120</v>
      </c>
      <c r="F8" s="96">
        <v>300</v>
      </c>
      <c r="G8" s="96">
        <v>120</v>
      </c>
      <c r="H8" s="96">
        <v>120</v>
      </c>
      <c r="I8" s="96">
        <v>200</v>
      </c>
      <c r="J8" s="96">
        <v>120</v>
      </c>
      <c r="K8" s="96">
        <v>200</v>
      </c>
      <c r="L8" s="96">
        <v>200</v>
      </c>
      <c r="M8" s="96">
        <f t="shared" si="0"/>
        <v>1500</v>
      </c>
      <c r="N8" s="94">
        <f t="shared" si="1"/>
        <v>1500</v>
      </c>
      <c r="O8" s="98">
        <f t="shared" si="2"/>
        <v>1</v>
      </c>
    </row>
    <row r="9" spans="1:15">
      <c r="A9" s="94" t="s">
        <v>183</v>
      </c>
      <c r="B9" s="94">
        <v>75</v>
      </c>
      <c r="C9" s="96">
        <v>125</v>
      </c>
      <c r="D9" s="96">
        <v>125</v>
      </c>
      <c r="E9" s="96"/>
      <c r="F9" s="96">
        <v>125</v>
      </c>
      <c r="G9" s="96"/>
      <c r="H9" s="96">
        <v>125</v>
      </c>
      <c r="I9" s="96"/>
      <c r="J9" s="96">
        <v>125</v>
      </c>
      <c r="K9" s="96"/>
      <c r="L9" s="96">
        <v>125</v>
      </c>
      <c r="M9" s="96">
        <f t="shared" si="0"/>
        <v>750</v>
      </c>
      <c r="N9" s="94">
        <f t="shared" si="1"/>
        <v>750</v>
      </c>
      <c r="O9" s="98">
        <f t="shared" si="2"/>
        <v>1</v>
      </c>
    </row>
    <row r="10" spans="1:15">
      <c r="A10" s="94" t="s">
        <v>184</v>
      </c>
      <c r="B10" s="94">
        <v>25</v>
      </c>
      <c r="C10" s="96"/>
      <c r="D10" s="96">
        <v>70</v>
      </c>
      <c r="E10" s="96"/>
      <c r="F10" s="96"/>
      <c r="G10" s="96">
        <v>60</v>
      </c>
      <c r="H10" s="96"/>
      <c r="I10" s="96">
        <v>60</v>
      </c>
      <c r="J10" s="96"/>
      <c r="K10" s="96"/>
      <c r="L10" s="96">
        <v>60</v>
      </c>
      <c r="M10" s="96">
        <f t="shared" si="0"/>
        <v>250</v>
      </c>
      <c r="N10" s="94">
        <f t="shared" si="1"/>
        <v>250</v>
      </c>
      <c r="O10" s="97">
        <f t="shared" si="2"/>
        <v>1</v>
      </c>
    </row>
    <row r="11" spans="1:15">
      <c r="A11" s="94" t="s">
        <v>185</v>
      </c>
      <c r="B11" s="94">
        <v>6</v>
      </c>
      <c r="C11" s="96">
        <v>20</v>
      </c>
      <c r="D11" s="96"/>
      <c r="E11" s="96"/>
      <c r="F11" s="96">
        <v>20</v>
      </c>
      <c r="G11" s="96"/>
      <c r="H11" s="96"/>
      <c r="I11" s="96"/>
      <c r="J11" s="96">
        <v>20</v>
      </c>
      <c r="K11" s="96"/>
      <c r="L11" s="96"/>
      <c r="M11" s="96">
        <f t="shared" si="0"/>
        <v>60</v>
      </c>
      <c r="N11" s="94">
        <f t="shared" si="1"/>
        <v>60</v>
      </c>
      <c r="O11" s="98">
        <f t="shared" si="2"/>
        <v>1</v>
      </c>
    </row>
    <row r="12" spans="1:15">
      <c r="A12" s="94" t="s">
        <v>48</v>
      </c>
      <c r="B12" s="94">
        <v>20</v>
      </c>
      <c r="C12" s="96"/>
      <c r="D12" s="96">
        <v>40</v>
      </c>
      <c r="E12" s="96">
        <v>40</v>
      </c>
      <c r="F12" s="96">
        <v>20</v>
      </c>
      <c r="G12" s="96"/>
      <c r="H12" s="96">
        <v>20</v>
      </c>
      <c r="I12" s="96">
        <v>40</v>
      </c>
      <c r="J12" s="96"/>
      <c r="K12" s="96">
        <v>40</v>
      </c>
      <c r="L12" s="96"/>
      <c r="M12" s="96">
        <f t="shared" si="0"/>
        <v>200</v>
      </c>
      <c r="N12" s="94">
        <f t="shared" si="1"/>
        <v>200</v>
      </c>
      <c r="O12" s="97">
        <f t="shared" si="2"/>
        <v>1</v>
      </c>
    </row>
    <row r="13" spans="1:15">
      <c r="A13" s="94" t="s">
        <v>186</v>
      </c>
      <c r="B13" s="94">
        <v>22.5</v>
      </c>
      <c r="C13" s="96"/>
      <c r="D13" s="96">
        <v>15</v>
      </c>
      <c r="E13" s="96">
        <v>40</v>
      </c>
      <c r="F13" s="96">
        <v>20</v>
      </c>
      <c r="G13" s="96">
        <v>40</v>
      </c>
      <c r="H13" s="96">
        <v>30</v>
      </c>
      <c r="I13" s="96">
        <v>20</v>
      </c>
      <c r="J13" s="96">
        <v>10</v>
      </c>
      <c r="K13" s="96">
        <v>30</v>
      </c>
      <c r="L13" s="96">
        <v>20</v>
      </c>
      <c r="M13" s="96">
        <f t="shared" si="0"/>
        <v>225</v>
      </c>
      <c r="N13" s="94">
        <f t="shared" si="1"/>
        <v>225</v>
      </c>
      <c r="O13" s="98">
        <f t="shared" si="2"/>
        <v>1</v>
      </c>
    </row>
    <row r="14" spans="1:15">
      <c r="A14" s="94" t="s">
        <v>187</v>
      </c>
      <c r="B14" s="94">
        <v>7.5</v>
      </c>
      <c r="C14" s="96">
        <v>15</v>
      </c>
      <c r="D14" s="96"/>
      <c r="E14" s="96"/>
      <c r="F14" s="96">
        <v>45</v>
      </c>
      <c r="G14" s="96"/>
      <c r="H14" s="96">
        <v>15</v>
      </c>
      <c r="I14" s="96"/>
      <c r="J14" s="96"/>
      <c r="K14" s="96"/>
      <c r="L14" s="96"/>
      <c r="M14" s="96">
        <f t="shared" si="0"/>
        <v>75</v>
      </c>
      <c r="N14" s="94">
        <f t="shared" si="1"/>
        <v>75</v>
      </c>
      <c r="O14" s="97">
        <f t="shared" si="2"/>
        <v>1</v>
      </c>
    </row>
    <row r="15" spans="1:15">
      <c r="A15" s="94" t="s">
        <v>10</v>
      </c>
      <c r="B15" s="94">
        <v>20</v>
      </c>
      <c r="C15" s="96">
        <v>15</v>
      </c>
      <c r="D15" s="96">
        <v>25</v>
      </c>
      <c r="E15" s="96">
        <v>25</v>
      </c>
      <c r="F15" s="96">
        <v>20</v>
      </c>
      <c r="G15" s="96">
        <v>20</v>
      </c>
      <c r="H15" s="96">
        <v>25</v>
      </c>
      <c r="I15" s="96">
        <v>15</v>
      </c>
      <c r="J15" s="96">
        <v>20</v>
      </c>
      <c r="K15" s="96">
        <v>20</v>
      </c>
      <c r="L15" s="96">
        <v>15</v>
      </c>
      <c r="M15" s="96">
        <f t="shared" si="0"/>
        <v>200</v>
      </c>
      <c r="N15" s="94">
        <f t="shared" si="1"/>
        <v>200</v>
      </c>
      <c r="O15" s="98">
        <f t="shared" si="2"/>
        <v>1</v>
      </c>
    </row>
    <row r="16" spans="1:15">
      <c r="A16" s="94" t="s">
        <v>188</v>
      </c>
      <c r="B16" s="94">
        <v>10</v>
      </c>
      <c r="C16" s="96">
        <v>15</v>
      </c>
      <c r="D16" s="96"/>
      <c r="E16" s="96">
        <v>15</v>
      </c>
      <c r="F16" s="96">
        <v>15</v>
      </c>
      <c r="G16" s="96"/>
      <c r="H16" s="96">
        <v>15</v>
      </c>
      <c r="I16" s="96">
        <v>15</v>
      </c>
      <c r="J16" s="96">
        <v>15</v>
      </c>
      <c r="K16" s="96"/>
      <c r="L16" s="96">
        <v>15</v>
      </c>
      <c r="M16" s="96">
        <f t="shared" si="0"/>
        <v>100</v>
      </c>
      <c r="N16" s="94">
        <f t="shared" si="1"/>
        <v>105</v>
      </c>
      <c r="O16" s="97">
        <f t="shared" si="2"/>
        <v>1.05</v>
      </c>
    </row>
    <row r="17" spans="1:15">
      <c r="A17" s="94" t="s">
        <v>189</v>
      </c>
      <c r="B17" s="94">
        <v>0.6</v>
      </c>
      <c r="C17" s="96"/>
      <c r="D17" s="96"/>
      <c r="E17" s="96"/>
      <c r="F17" s="96">
        <v>3</v>
      </c>
      <c r="G17" s="96"/>
      <c r="H17" s="96"/>
      <c r="I17" s="96"/>
      <c r="J17" s="96"/>
      <c r="K17" s="96">
        <v>3</v>
      </c>
      <c r="L17" s="96"/>
      <c r="M17" s="96">
        <f t="shared" si="0"/>
        <v>6</v>
      </c>
      <c r="N17" s="94">
        <f t="shared" si="1"/>
        <v>6</v>
      </c>
      <c r="O17" s="97">
        <f t="shared" si="2"/>
        <v>1</v>
      </c>
    </row>
    <row r="18" spans="1:15">
      <c r="A18" s="94" t="s">
        <v>190</v>
      </c>
      <c r="B18" s="94">
        <v>0.2</v>
      </c>
      <c r="C18" s="96"/>
      <c r="D18" s="96"/>
      <c r="E18" s="96">
        <v>0.6</v>
      </c>
      <c r="F18" s="96"/>
      <c r="G18" s="96">
        <v>0.7</v>
      </c>
      <c r="H18" s="96"/>
      <c r="I18" s="96"/>
      <c r="J18" s="96"/>
      <c r="K18" s="96"/>
      <c r="L18" s="96">
        <v>0.7</v>
      </c>
      <c r="M18" s="96">
        <f t="shared" si="0"/>
        <v>2</v>
      </c>
      <c r="N18" s="94">
        <f t="shared" si="1"/>
        <v>1.9999999999999998</v>
      </c>
      <c r="O18" s="97">
        <f t="shared" si="2"/>
        <v>0.99999999999999989</v>
      </c>
    </row>
    <row r="19" spans="1:15">
      <c r="A19" s="94" t="s">
        <v>191</v>
      </c>
      <c r="B19" s="94">
        <v>100</v>
      </c>
      <c r="C19" s="96">
        <v>200</v>
      </c>
      <c r="D19" s="96"/>
      <c r="E19" s="96"/>
      <c r="F19" s="96">
        <v>200</v>
      </c>
      <c r="G19" s="96">
        <v>200</v>
      </c>
      <c r="H19" s="96"/>
      <c r="I19" s="96">
        <v>200</v>
      </c>
      <c r="J19" s="96"/>
      <c r="K19" s="96"/>
      <c r="L19" s="96">
        <v>200</v>
      </c>
      <c r="M19" s="96">
        <f t="shared" si="0"/>
        <v>1000</v>
      </c>
      <c r="N19" s="94">
        <f t="shared" si="1"/>
        <v>1000</v>
      </c>
      <c r="O19" s="97">
        <f t="shared" si="2"/>
        <v>1</v>
      </c>
    </row>
    <row r="20" spans="1:15">
      <c r="A20" s="94" t="s">
        <v>192</v>
      </c>
      <c r="B20" s="94">
        <v>100</v>
      </c>
      <c r="C20" s="96">
        <v>40</v>
      </c>
      <c r="D20" s="96">
        <v>100</v>
      </c>
      <c r="E20" s="96">
        <v>100</v>
      </c>
      <c r="F20" s="96">
        <v>100</v>
      </c>
      <c r="G20" s="96">
        <v>130</v>
      </c>
      <c r="H20" s="96">
        <v>130</v>
      </c>
      <c r="I20" s="96">
        <v>100</v>
      </c>
      <c r="J20" s="96">
        <v>100</v>
      </c>
      <c r="K20" s="96">
        <v>120</v>
      </c>
      <c r="L20" s="96">
        <v>100</v>
      </c>
      <c r="M20" s="96">
        <f t="shared" si="0"/>
        <v>1000</v>
      </c>
      <c r="N20" s="94">
        <f>SUM(C20:L20)</f>
        <v>1020</v>
      </c>
      <c r="O20" s="98">
        <f t="shared" si="2"/>
        <v>1.02</v>
      </c>
    </row>
    <row r="21" spans="1:15">
      <c r="A21" s="94" t="s">
        <v>193</v>
      </c>
      <c r="B21" s="94">
        <v>10</v>
      </c>
      <c r="C21" s="96"/>
      <c r="D21" s="96">
        <v>16</v>
      </c>
      <c r="E21" s="96">
        <v>16</v>
      </c>
      <c r="F21" s="96"/>
      <c r="G21" s="96"/>
      <c r="H21" s="96">
        <v>17</v>
      </c>
      <c r="I21" s="96"/>
      <c r="J21" s="96">
        <v>18</v>
      </c>
      <c r="K21" s="96">
        <v>16</v>
      </c>
      <c r="L21" s="96">
        <v>17</v>
      </c>
      <c r="M21" s="96">
        <f t="shared" si="0"/>
        <v>100</v>
      </c>
      <c r="N21" s="94">
        <f>SUM(C21:L21)</f>
        <v>100</v>
      </c>
      <c r="O21" s="98">
        <f t="shared" si="2"/>
        <v>1</v>
      </c>
    </row>
    <row r="22" spans="1:15">
      <c r="A22" s="94" t="s">
        <v>194</v>
      </c>
      <c r="B22" s="94">
        <v>175</v>
      </c>
      <c r="C22" s="96">
        <v>365</v>
      </c>
      <c r="D22" s="96">
        <v>180</v>
      </c>
      <c r="E22" s="96">
        <v>140</v>
      </c>
      <c r="F22" s="96">
        <v>105</v>
      </c>
      <c r="G22" s="96">
        <v>110</v>
      </c>
      <c r="H22" s="96">
        <v>130</v>
      </c>
      <c r="I22" s="96">
        <v>255</v>
      </c>
      <c r="J22" s="96">
        <v>210</v>
      </c>
      <c r="K22" s="96">
        <v>110</v>
      </c>
      <c r="L22" s="96">
        <v>150</v>
      </c>
      <c r="M22" s="96">
        <f t="shared" si="0"/>
        <v>1750</v>
      </c>
      <c r="N22" s="94">
        <f t="shared" ref="N22:N26" si="3">SUM(C22:L22)</f>
        <v>1755</v>
      </c>
      <c r="O22" s="98">
        <f t="shared" si="2"/>
        <v>1.0028571428571429</v>
      </c>
    </row>
    <row r="23" spans="1:15">
      <c r="A23" s="94" t="s">
        <v>23</v>
      </c>
      <c r="B23" s="94">
        <v>125</v>
      </c>
      <c r="C23" s="96">
        <v>210</v>
      </c>
      <c r="D23" s="96">
        <v>240</v>
      </c>
      <c r="E23" s="96">
        <v>85</v>
      </c>
      <c r="F23" s="96">
        <v>85</v>
      </c>
      <c r="G23" s="96">
        <v>85</v>
      </c>
      <c r="H23" s="96">
        <v>85</v>
      </c>
      <c r="I23" s="96">
        <v>85</v>
      </c>
      <c r="J23" s="96">
        <v>85</v>
      </c>
      <c r="K23" s="96">
        <v>85</v>
      </c>
      <c r="L23" s="96">
        <v>205</v>
      </c>
      <c r="M23" s="96">
        <f t="shared" si="0"/>
        <v>1250</v>
      </c>
      <c r="N23" s="94">
        <f t="shared" si="3"/>
        <v>1250</v>
      </c>
      <c r="O23" s="97">
        <f t="shared" si="2"/>
        <v>1</v>
      </c>
    </row>
    <row r="24" spans="1:15">
      <c r="A24" s="94" t="s">
        <v>31</v>
      </c>
      <c r="B24" s="94">
        <v>40</v>
      </c>
      <c r="C24" s="96">
        <v>40</v>
      </c>
      <c r="D24" s="96">
        <v>40</v>
      </c>
      <c r="E24" s="96">
        <v>40</v>
      </c>
      <c r="F24" s="96">
        <v>40</v>
      </c>
      <c r="G24" s="96">
        <v>40</v>
      </c>
      <c r="H24" s="96">
        <v>40</v>
      </c>
      <c r="I24" s="96">
        <v>40</v>
      </c>
      <c r="J24" s="96">
        <v>40</v>
      </c>
      <c r="K24" s="96">
        <v>40</v>
      </c>
      <c r="L24" s="96">
        <v>40</v>
      </c>
      <c r="M24" s="96">
        <f t="shared" si="0"/>
        <v>400</v>
      </c>
      <c r="N24" s="94">
        <f t="shared" si="3"/>
        <v>400</v>
      </c>
      <c r="O24" s="97">
        <f t="shared" si="2"/>
        <v>1</v>
      </c>
    </row>
    <row r="25" spans="1:15">
      <c r="A25" s="94" t="s">
        <v>13</v>
      </c>
      <c r="B25" s="94">
        <v>75</v>
      </c>
      <c r="C25" s="96">
        <v>90</v>
      </c>
      <c r="D25" s="96">
        <v>50</v>
      </c>
      <c r="E25" s="96">
        <v>80</v>
      </c>
      <c r="F25" s="96">
        <v>80</v>
      </c>
      <c r="G25" s="96">
        <v>80</v>
      </c>
      <c r="H25" s="96">
        <v>80</v>
      </c>
      <c r="I25" s="96">
        <v>50</v>
      </c>
      <c r="J25" s="96">
        <v>80</v>
      </c>
      <c r="K25" s="96">
        <v>80</v>
      </c>
      <c r="L25" s="96">
        <v>80</v>
      </c>
      <c r="M25" s="96">
        <f t="shared" si="0"/>
        <v>750</v>
      </c>
      <c r="N25" s="94">
        <f t="shared" si="3"/>
        <v>750</v>
      </c>
      <c r="O25" s="98">
        <f t="shared" si="2"/>
        <v>1</v>
      </c>
    </row>
    <row r="26" spans="1:15">
      <c r="A26" s="94" t="s">
        <v>88</v>
      </c>
      <c r="B26" s="94">
        <v>7.5</v>
      </c>
      <c r="C26" s="96"/>
      <c r="D26" s="96"/>
      <c r="E26" s="96"/>
      <c r="F26" s="96"/>
      <c r="G26" s="96">
        <v>18</v>
      </c>
      <c r="H26" s="96">
        <v>20</v>
      </c>
      <c r="I26" s="96"/>
      <c r="J26" s="96">
        <v>20</v>
      </c>
      <c r="K26" s="96">
        <v>17</v>
      </c>
      <c r="L26" s="96"/>
      <c r="M26" s="96">
        <f t="shared" si="0"/>
        <v>75</v>
      </c>
      <c r="N26" s="94">
        <f t="shared" si="3"/>
        <v>75</v>
      </c>
      <c r="O26" s="98">
        <f t="shared" si="2"/>
        <v>1</v>
      </c>
    </row>
  </sheetData>
  <pageMargins left="0.70866141732283472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view="pageLayout" topLeftCell="A13" workbookViewId="0">
      <selection activeCell="B32" sqref="B32:O38"/>
    </sheetView>
  </sheetViews>
  <sheetFormatPr defaultRowHeight="12.75"/>
  <cols>
    <col min="1" max="1" width="6.7109375" style="1" customWidth="1"/>
    <col min="2" max="2" width="29.85546875" style="15" customWidth="1"/>
    <col min="3" max="3" width="7.5703125" style="1" customWidth="1"/>
    <col min="4" max="4" width="8.28515625" style="1" customWidth="1"/>
    <col min="5" max="5" width="8.42578125" style="1" customWidth="1"/>
    <col min="6" max="6" width="9.7109375" style="1" customWidth="1"/>
    <col min="7" max="7" width="7.7109375" style="1" customWidth="1"/>
    <col min="8" max="8" width="6" style="1" customWidth="1"/>
    <col min="9" max="9" width="7.140625" style="1" customWidth="1"/>
    <col min="10" max="10" width="7" style="1" customWidth="1"/>
    <col min="11" max="11" width="7.85546875" style="1" customWidth="1"/>
    <col min="12" max="12" width="8.140625" style="1" customWidth="1"/>
    <col min="13" max="14" width="7.5703125" style="1" customWidth="1"/>
    <col min="15" max="15" width="6.7109375" style="1" customWidth="1"/>
    <col min="16" max="16384" width="9.140625" style="1"/>
  </cols>
  <sheetData>
    <row r="1" spans="1:15">
      <c r="A1" s="61" t="s">
        <v>44</v>
      </c>
      <c r="B1" s="80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94</v>
      </c>
      <c r="I1" s="61"/>
      <c r="J1" s="61"/>
      <c r="K1" s="61"/>
      <c r="L1" s="61" t="s">
        <v>95</v>
      </c>
      <c r="M1" s="61"/>
      <c r="N1" s="61"/>
      <c r="O1" s="61"/>
    </row>
    <row r="2" spans="1:15" ht="12" customHeight="1">
      <c r="A2" s="61"/>
      <c r="B2" s="80"/>
      <c r="C2" s="61"/>
      <c r="D2" s="61"/>
      <c r="E2" s="61"/>
      <c r="F2" s="61"/>
      <c r="G2" s="61"/>
      <c r="H2" s="2" t="s">
        <v>104</v>
      </c>
      <c r="I2" s="2" t="s">
        <v>96</v>
      </c>
      <c r="J2" s="2" t="s">
        <v>97</v>
      </c>
      <c r="K2" s="2" t="s">
        <v>98</v>
      </c>
      <c r="L2" s="2" t="s">
        <v>99</v>
      </c>
      <c r="M2" s="2" t="s">
        <v>100</v>
      </c>
      <c r="N2" s="2" t="s">
        <v>101</v>
      </c>
      <c r="O2" s="2" t="s">
        <v>102</v>
      </c>
    </row>
    <row r="3" spans="1:15" ht="0.75" hidden="1" customHeight="1">
      <c r="A3" s="83" t="s">
        <v>17</v>
      </c>
    </row>
    <row r="4" spans="1:15" ht="15.75" customHeight="1">
      <c r="A4" s="84"/>
      <c r="B4" s="8" t="s">
        <v>90</v>
      </c>
      <c r="C4" s="5">
        <v>200</v>
      </c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</row>
    <row r="5" spans="1:15" ht="15.75" customHeight="1">
      <c r="A5" s="84"/>
      <c r="B5" s="7" t="s">
        <v>47</v>
      </c>
      <c r="C5" s="5">
        <v>120</v>
      </c>
      <c r="D5" s="5">
        <v>16.600000000000001</v>
      </c>
      <c r="E5" s="5">
        <v>12.8</v>
      </c>
      <c r="F5" s="16">
        <v>3.6</v>
      </c>
      <c r="G5" s="5">
        <v>129.30000000000001</v>
      </c>
      <c r="H5" s="5">
        <v>0.2</v>
      </c>
      <c r="I5" s="6">
        <v>25</v>
      </c>
      <c r="J5" s="6">
        <v>0.3</v>
      </c>
      <c r="K5" s="6"/>
      <c r="L5" s="6">
        <v>90</v>
      </c>
      <c r="M5" s="6">
        <v>110</v>
      </c>
      <c r="N5" s="6">
        <v>11.5</v>
      </c>
      <c r="O5" s="6">
        <v>0.3</v>
      </c>
    </row>
    <row r="6" spans="1:15">
      <c r="A6" s="84"/>
      <c r="B6" s="7" t="s">
        <v>91</v>
      </c>
      <c r="C6" s="5">
        <v>5</v>
      </c>
      <c r="D6" s="5">
        <v>0.7</v>
      </c>
      <c r="E6" s="5">
        <v>7.0000000000000007E-2</v>
      </c>
      <c r="F6" s="16">
        <v>2.1000000000000001E-2</v>
      </c>
      <c r="G6" s="5">
        <v>23.31</v>
      </c>
      <c r="H6" s="5">
        <v>9.7999999999999997E-3</v>
      </c>
      <c r="I6" s="6"/>
      <c r="J6" s="6"/>
      <c r="K6" s="6"/>
      <c r="L6" s="6">
        <v>1.4</v>
      </c>
      <c r="M6" s="6">
        <v>5.95</v>
      </c>
      <c r="N6" s="6">
        <v>1.26</v>
      </c>
      <c r="O6" s="6">
        <v>7.0000000000000007E-2</v>
      </c>
    </row>
    <row r="7" spans="1:15">
      <c r="A7" s="84"/>
      <c r="B7" s="7" t="s">
        <v>10</v>
      </c>
      <c r="C7" s="5">
        <v>15</v>
      </c>
      <c r="D7" s="5">
        <v>0</v>
      </c>
      <c r="E7" s="5">
        <v>0</v>
      </c>
      <c r="F7" s="5">
        <v>15</v>
      </c>
      <c r="G7" s="5">
        <v>59.85</v>
      </c>
      <c r="H7" s="5"/>
      <c r="I7" s="6"/>
      <c r="J7" s="6"/>
      <c r="K7" s="6"/>
      <c r="L7" s="6">
        <v>0.45</v>
      </c>
      <c r="M7" s="6"/>
      <c r="N7" s="6"/>
      <c r="O7" s="6">
        <v>4.4999999999999998E-2</v>
      </c>
    </row>
    <row r="8" spans="1:15">
      <c r="A8" s="84"/>
      <c r="B8" s="7" t="s">
        <v>11</v>
      </c>
      <c r="C8" s="5">
        <v>10</v>
      </c>
      <c r="D8" s="5">
        <v>0.06</v>
      </c>
      <c r="E8" s="5">
        <v>6.2</v>
      </c>
      <c r="F8" s="5">
        <v>0.08</v>
      </c>
      <c r="G8" s="5">
        <v>64.8</v>
      </c>
      <c r="H8" s="28">
        <v>5.0000000000000001E-4</v>
      </c>
      <c r="I8" s="28">
        <v>22.5</v>
      </c>
      <c r="J8" s="28"/>
      <c r="K8" s="28">
        <v>0.05</v>
      </c>
      <c r="L8" s="28">
        <v>1.2</v>
      </c>
      <c r="M8" s="28">
        <v>1.5</v>
      </c>
      <c r="N8" s="28">
        <v>2.5000000000000001E-2</v>
      </c>
      <c r="O8" s="28">
        <v>1.4999999999999999E-2</v>
      </c>
    </row>
    <row r="9" spans="1:15">
      <c r="A9" s="84"/>
      <c r="B9" s="7" t="s">
        <v>25</v>
      </c>
      <c r="C9" s="5">
        <v>60</v>
      </c>
      <c r="D9" s="5">
        <v>1.44</v>
      </c>
      <c r="E9" s="5">
        <v>0.1</v>
      </c>
      <c r="F9" s="5">
        <v>7.7279999999999998</v>
      </c>
      <c r="G9" s="5">
        <v>39.200000000000003</v>
      </c>
      <c r="H9" s="18" t="s">
        <v>106</v>
      </c>
      <c r="I9" s="19">
        <v>8.9999999999999993E-3</v>
      </c>
      <c r="J9" s="19">
        <v>2.5</v>
      </c>
      <c r="K9" s="19">
        <v>0.3</v>
      </c>
      <c r="L9" s="19">
        <v>23</v>
      </c>
      <c r="M9" s="19">
        <v>30</v>
      </c>
      <c r="N9" s="19">
        <v>18</v>
      </c>
      <c r="O9" s="19">
        <v>0.7</v>
      </c>
    </row>
    <row r="10" spans="1:15">
      <c r="A10" s="84"/>
      <c r="B10" s="7" t="s">
        <v>48</v>
      </c>
      <c r="C10" s="5">
        <v>20</v>
      </c>
      <c r="D10" s="5">
        <v>1.3</v>
      </c>
      <c r="E10" s="5">
        <v>1.2</v>
      </c>
      <c r="F10" s="5">
        <v>7.0000000000000007E-2</v>
      </c>
      <c r="G10" s="5">
        <v>12.48</v>
      </c>
      <c r="H10" s="5">
        <v>7.0000000000000001E-3</v>
      </c>
      <c r="I10" s="6">
        <v>26.25</v>
      </c>
      <c r="J10" s="6"/>
      <c r="K10" s="6">
        <v>0.6</v>
      </c>
      <c r="L10" s="6">
        <v>5.77</v>
      </c>
      <c r="M10" s="6">
        <v>18.2</v>
      </c>
      <c r="N10" s="6">
        <v>1.26</v>
      </c>
      <c r="O10" s="6">
        <v>0.26</v>
      </c>
    </row>
    <row r="11" spans="1:15">
      <c r="A11" s="84"/>
      <c r="B11" s="7" t="s">
        <v>151</v>
      </c>
      <c r="C11" s="5">
        <v>15</v>
      </c>
      <c r="D11" s="5">
        <v>0.4</v>
      </c>
      <c r="E11" s="5">
        <v>1.5</v>
      </c>
      <c r="F11" s="5">
        <v>0.6</v>
      </c>
      <c r="G11" s="5">
        <v>17.8</v>
      </c>
      <c r="H11" s="5">
        <v>0.03</v>
      </c>
      <c r="I11" s="6">
        <v>9.75</v>
      </c>
      <c r="J11" s="6">
        <v>0.5</v>
      </c>
      <c r="K11" s="6">
        <v>0.3</v>
      </c>
      <c r="L11" s="6">
        <v>13.5</v>
      </c>
      <c r="M11" s="6">
        <v>9.3000000000000007</v>
      </c>
      <c r="N11" s="6">
        <v>1.5</v>
      </c>
      <c r="O11" s="6">
        <v>0.1</v>
      </c>
    </row>
    <row r="12" spans="1:15">
      <c r="A12" s="84"/>
      <c r="B12" s="8" t="s">
        <v>12</v>
      </c>
      <c r="C12" s="2"/>
      <c r="D12" s="2">
        <f>SUM(D5:D10)</f>
        <v>20.100000000000001</v>
      </c>
      <c r="E12" s="2">
        <f t="shared" ref="E12:G12" si="0">SUM(E5:E10)</f>
        <v>20.37</v>
      </c>
      <c r="F12" s="2">
        <f t="shared" si="0"/>
        <v>26.498999999999995</v>
      </c>
      <c r="G12" s="2">
        <f t="shared" si="0"/>
        <v>328.94</v>
      </c>
      <c r="H12" s="2">
        <f t="shared" ref="H12:N12" si="1">SUM(H3:H10)</f>
        <v>0.21730000000000002</v>
      </c>
      <c r="I12" s="2">
        <f t="shared" si="1"/>
        <v>73.759</v>
      </c>
      <c r="J12" s="2">
        <f t="shared" si="1"/>
        <v>2.8</v>
      </c>
      <c r="K12" s="2">
        <f t="shared" si="1"/>
        <v>0.95</v>
      </c>
      <c r="L12" s="2">
        <f t="shared" si="1"/>
        <v>121.82000000000001</v>
      </c>
      <c r="M12" s="2">
        <f t="shared" si="1"/>
        <v>165.64999999999998</v>
      </c>
      <c r="N12" s="2">
        <f t="shared" si="1"/>
        <v>32.045000000000002</v>
      </c>
      <c r="O12" s="2">
        <f>SUM(O3:O10)</f>
        <v>1.39</v>
      </c>
    </row>
    <row r="13" spans="1:15">
      <c r="A13" s="84"/>
      <c r="B13" s="10" t="s">
        <v>134</v>
      </c>
      <c r="C13" s="7">
        <v>70</v>
      </c>
      <c r="D13" s="7">
        <v>3.2</v>
      </c>
      <c r="E13" s="7">
        <v>2.1</v>
      </c>
      <c r="F13" s="7">
        <v>27.6</v>
      </c>
      <c r="G13" s="7">
        <v>68.099999999999994</v>
      </c>
      <c r="H13" s="5">
        <v>0.03</v>
      </c>
      <c r="I13" s="5">
        <v>21</v>
      </c>
      <c r="J13" s="5"/>
      <c r="K13" s="5">
        <v>0.5</v>
      </c>
      <c r="L13" s="5">
        <v>54</v>
      </c>
      <c r="M13" s="5">
        <v>98</v>
      </c>
      <c r="N13" s="5">
        <v>7</v>
      </c>
      <c r="O13" s="5">
        <v>0.3</v>
      </c>
    </row>
    <row r="14" spans="1:15">
      <c r="A14" s="84"/>
      <c r="B14" s="8" t="s">
        <v>60</v>
      </c>
      <c r="C14" s="5">
        <v>200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</row>
    <row r="15" spans="1:15">
      <c r="A15" s="84"/>
      <c r="B15" s="7" t="s">
        <v>72</v>
      </c>
      <c r="C15" s="5">
        <v>20</v>
      </c>
      <c r="D15" s="5">
        <v>0.5</v>
      </c>
      <c r="E15" s="5">
        <v>0</v>
      </c>
      <c r="F15" s="5">
        <v>9.6999999999999993</v>
      </c>
      <c r="G15" s="5">
        <v>23.7</v>
      </c>
      <c r="H15" s="5">
        <v>4.5999999999999999E-2</v>
      </c>
      <c r="I15" s="6">
        <v>4</v>
      </c>
      <c r="J15" s="6">
        <v>2.2000000000000002</v>
      </c>
      <c r="K15" s="6">
        <v>0.75</v>
      </c>
      <c r="L15" s="6">
        <v>19</v>
      </c>
      <c r="M15" s="6">
        <v>55</v>
      </c>
      <c r="N15" s="6">
        <v>22</v>
      </c>
      <c r="O15" s="6">
        <v>2</v>
      </c>
    </row>
    <row r="16" spans="1:15">
      <c r="A16" s="84"/>
      <c r="B16" s="7" t="s">
        <v>10</v>
      </c>
      <c r="C16" s="5">
        <v>15</v>
      </c>
      <c r="D16" s="5">
        <v>0</v>
      </c>
      <c r="E16" s="5">
        <v>0</v>
      </c>
      <c r="F16" s="5">
        <v>20</v>
      </c>
      <c r="G16" s="5">
        <v>59.85</v>
      </c>
      <c r="H16" s="5"/>
      <c r="I16" s="6"/>
      <c r="J16" s="6"/>
      <c r="K16" s="6"/>
      <c r="L16" s="20">
        <v>0.45</v>
      </c>
      <c r="M16" s="6"/>
      <c r="N16" s="6"/>
      <c r="O16" s="6"/>
    </row>
    <row r="17" spans="1:15">
      <c r="A17" s="84"/>
      <c r="B17" s="8" t="s">
        <v>12</v>
      </c>
      <c r="C17" s="2"/>
      <c r="D17" s="2">
        <f>SUM(D15:D16)</f>
        <v>0.5</v>
      </c>
      <c r="E17" s="2">
        <f>SUM(E15:E16)</f>
        <v>0</v>
      </c>
      <c r="F17" s="2">
        <f>SUM(F15:F16)</f>
        <v>29.7</v>
      </c>
      <c r="G17" s="2">
        <f>SUM(G15:G16)</f>
        <v>83.55</v>
      </c>
      <c r="H17" s="2">
        <f t="shared" ref="H17:O17" si="2">SUM(H15:H16)</f>
        <v>4.5999999999999999E-2</v>
      </c>
      <c r="I17" s="2">
        <f t="shared" si="2"/>
        <v>4</v>
      </c>
      <c r="J17" s="2">
        <f t="shared" si="2"/>
        <v>2.2000000000000002</v>
      </c>
      <c r="K17" s="2">
        <f t="shared" si="2"/>
        <v>0.75</v>
      </c>
      <c r="L17" s="2">
        <f t="shared" si="2"/>
        <v>19.45</v>
      </c>
      <c r="M17" s="2">
        <f t="shared" si="2"/>
        <v>55</v>
      </c>
      <c r="N17" s="2">
        <f t="shared" si="2"/>
        <v>22</v>
      </c>
      <c r="O17" s="2">
        <f t="shared" si="2"/>
        <v>2</v>
      </c>
    </row>
    <row r="18" spans="1:15">
      <c r="A18" s="17" t="s">
        <v>12</v>
      </c>
      <c r="B18" s="8"/>
      <c r="C18" s="2"/>
      <c r="D18" s="2">
        <f>D12+D17+D13</f>
        <v>23.8</v>
      </c>
      <c r="E18" s="2">
        <f>E12+E17+E13</f>
        <v>22.470000000000002</v>
      </c>
      <c r="F18" s="2">
        <f t="shared" ref="F18:O18" si="3">F12+F17+F13</f>
        <v>83.799000000000007</v>
      </c>
      <c r="G18" s="2">
        <f t="shared" si="3"/>
        <v>480.59000000000003</v>
      </c>
      <c r="H18" s="2">
        <f t="shared" si="3"/>
        <v>0.29330000000000001</v>
      </c>
      <c r="I18" s="2">
        <f t="shared" si="3"/>
        <v>98.759</v>
      </c>
      <c r="J18" s="2">
        <f t="shared" si="3"/>
        <v>5</v>
      </c>
      <c r="K18" s="2">
        <f t="shared" si="3"/>
        <v>2.2000000000000002</v>
      </c>
      <c r="L18" s="2">
        <f t="shared" si="3"/>
        <v>195.27</v>
      </c>
      <c r="M18" s="2">
        <f t="shared" si="3"/>
        <v>318.64999999999998</v>
      </c>
      <c r="N18" s="2">
        <f t="shared" si="3"/>
        <v>61.045000000000002</v>
      </c>
      <c r="O18" s="2">
        <f t="shared" si="3"/>
        <v>3.6899999999999995</v>
      </c>
    </row>
    <row r="19" spans="1:15" ht="12.75" customHeight="1">
      <c r="A19" s="83" t="s">
        <v>33</v>
      </c>
      <c r="B19" s="10" t="s">
        <v>103</v>
      </c>
      <c r="C19" s="5">
        <v>100</v>
      </c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</row>
    <row r="20" spans="1:15">
      <c r="A20" s="83"/>
      <c r="B20" s="7" t="s">
        <v>64</v>
      </c>
      <c r="C20" s="5">
        <v>80</v>
      </c>
      <c r="D20" s="5">
        <v>0.9</v>
      </c>
      <c r="E20" s="5">
        <v>0</v>
      </c>
      <c r="F20" s="5">
        <v>2.35</v>
      </c>
      <c r="G20" s="5">
        <v>14</v>
      </c>
      <c r="H20" s="5">
        <v>1.4999999999999999E-2</v>
      </c>
      <c r="I20" s="6">
        <v>1.4E-3</v>
      </c>
      <c r="J20" s="6">
        <v>22.5</v>
      </c>
      <c r="K20" s="6">
        <v>0.05</v>
      </c>
      <c r="L20" s="6">
        <v>24</v>
      </c>
      <c r="M20" s="6">
        <v>15.5</v>
      </c>
      <c r="N20" s="6">
        <v>8</v>
      </c>
      <c r="O20" s="6">
        <v>0.3</v>
      </c>
    </row>
    <row r="21" spans="1:15">
      <c r="A21" s="83"/>
      <c r="B21" s="7" t="s">
        <v>25</v>
      </c>
      <c r="C21" s="5">
        <v>20</v>
      </c>
      <c r="D21" s="5">
        <v>0.13800000000000001</v>
      </c>
      <c r="E21" s="5">
        <v>0</v>
      </c>
      <c r="F21" s="5">
        <v>2.0699999999999998</v>
      </c>
      <c r="G21" s="5">
        <v>10.5</v>
      </c>
      <c r="H21" s="5">
        <v>1.7999999999999999E-2</v>
      </c>
      <c r="I21" s="6"/>
      <c r="J21" s="6">
        <v>1.5</v>
      </c>
      <c r="K21" s="6"/>
      <c r="L21" s="6">
        <v>8.1</v>
      </c>
      <c r="M21" s="6"/>
      <c r="N21" s="6"/>
      <c r="O21" s="6">
        <v>0.21</v>
      </c>
    </row>
    <row r="22" spans="1:15">
      <c r="A22" s="83"/>
      <c r="B22" s="7" t="s">
        <v>21</v>
      </c>
      <c r="C22" s="5">
        <v>5</v>
      </c>
      <c r="D22" s="5">
        <v>0</v>
      </c>
      <c r="E22" s="5">
        <v>5</v>
      </c>
      <c r="F22" s="5">
        <v>0</v>
      </c>
      <c r="G22" s="5">
        <v>44.95</v>
      </c>
      <c r="H22" s="28"/>
      <c r="I22" s="28"/>
      <c r="J22" s="28"/>
      <c r="K22" s="28">
        <v>2.2000000000000002</v>
      </c>
      <c r="L22" s="28"/>
      <c r="M22" s="28">
        <v>0.1</v>
      </c>
      <c r="N22" s="28"/>
      <c r="O22" s="28"/>
    </row>
    <row r="23" spans="1:15">
      <c r="A23" s="83"/>
      <c r="B23" s="8" t="s">
        <v>12</v>
      </c>
      <c r="C23" s="5"/>
      <c r="D23" s="2">
        <f>SUM(D20:D22)</f>
        <v>1.038</v>
      </c>
      <c r="E23" s="2">
        <f>SUM(E20:E22)</f>
        <v>5</v>
      </c>
      <c r="F23" s="2">
        <f>SUM(F20:F22)</f>
        <v>4.42</v>
      </c>
      <c r="G23" s="2">
        <f>SUM(G20:G22)</f>
        <v>69.45</v>
      </c>
      <c r="H23" s="2">
        <f t="shared" ref="H23:O23" si="4">SUM(H20:H22)</f>
        <v>3.3000000000000002E-2</v>
      </c>
      <c r="I23" s="2">
        <f t="shared" si="4"/>
        <v>1.4E-3</v>
      </c>
      <c r="J23" s="2">
        <f t="shared" si="4"/>
        <v>24</v>
      </c>
      <c r="K23" s="2">
        <f t="shared" si="4"/>
        <v>2.25</v>
      </c>
      <c r="L23" s="2">
        <f t="shared" si="4"/>
        <v>32.1</v>
      </c>
      <c r="M23" s="2">
        <f t="shared" si="4"/>
        <v>15.6</v>
      </c>
      <c r="N23" s="2">
        <f t="shared" si="4"/>
        <v>8</v>
      </c>
      <c r="O23" s="2">
        <f t="shared" si="4"/>
        <v>0.51</v>
      </c>
    </row>
    <row r="24" spans="1:15">
      <c r="A24" s="83"/>
      <c r="B24" s="8" t="s">
        <v>50</v>
      </c>
      <c r="C24" s="5">
        <v>250</v>
      </c>
      <c r="D24" s="5"/>
      <c r="E24" s="5"/>
      <c r="F24" s="5"/>
      <c r="G24" s="5"/>
      <c r="H24" s="16"/>
      <c r="I24" s="19"/>
      <c r="J24" s="19"/>
      <c r="K24" s="19"/>
      <c r="L24" s="19"/>
      <c r="M24" s="19"/>
      <c r="N24" s="19"/>
      <c r="O24" s="19"/>
    </row>
    <row r="25" spans="1:15">
      <c r="A25" s="83"/>
      <c r="B25" s="7" t="s">
        <v>23</v>
      </c>
      <c r="C25" s="5">
        <v>100</v>
      </c>
      <c r="D25" s="5">
        <v>1.5</v>
      </c>
      <c r="E25" s="5">
        <v>0.28000000000000003</v>
      </c>
      <c r="F25" s="5">
        <v>12</v>
      </c>
      <c r="G25" s="5">
        <v>66.75</v>
      </c>
      <c r="H25" s="28">
        <v>8.4000000000000005E-2</v>
      </c>
      <c r="I25" s="28">
        <v>2.1</v>
      </c>
      <c r="J25" s="28">
        <v>14</v>
      </c>
      <c r="K25" s="28">
        <v>7.0000000000000007E-2</v>
      </c>
      <c r="L25" s="28">
        <v>7</v>
      </c>
      <c r="M25" s="28">
        <v>40.6</v>
      </c>
      <c r="N25" s="28">
        <v>16.100000000000001</v>
      </c>
      <c r="O25" s="28">
        <v>0.63</v>
      </c>
    </row>
    <row r="26" spans="1:15">
      <c r="A26" s="83"/>
      <c r="B26" s="7" t="s">
        <v>51</v>
      </c>
      <c r="C26" s="5">
        <v>60</v>
      </c>
      <c r="D26" s="5">
        <v>5.2</v>
      </c>
      <c r="E26" s="5">
        <v>2.6</v>
      </c>
      <c r="F26" s="5">
        <v>0</v>
      </c>
      <c r="G26" s="5">
        <v>56</v>
      </c>
      <c r="H26" s="16">
        <v>7.0000000000000007E-2</v>
      </c>
      <c r="I26" s="19"/>
      <c r="J26" s="19">
        <v>2</v>
      </c>
      <c r="K26" s="19"/>
      <c r="L26" s="19">
        <v>12.6</v>
      </c>
      <c r="M26" s="19">
        <v>68</v>
      </c>
      <c r="N26" s="19">
        <v>12</v>
      </c>
      <c r="O26" s="19">
        <v>0.4</v>
      </c>
    </row>
    <row r="27" spans="1:15">
      <c r="A27" s="83"/>
      <c r="B27" s="7" t="s">
        <v>20</v>
      </c>
      <c r="C27" s="5">
        <v>20</v>
      </c>
      <c r="D27" s="5">
        <v>0.3</v>
      </c>
      <c r="E27" s="5">
        <v>0</v>
      </c>
      <c r="F27" s="5">
        <v>1.6</v>
      </c>
      <c r="G27" s="5">
        <v>8.1999999999999993</v>
      </c>
      <c r="H27" s="28">
        <v>2.5000000000000001E-3</v>
      </c>
      <c r="I27" s="28"/>
      <c r="J27" s="28">
        <v>0.37</v>
      </c>
      <c r="K27" s="28">
        <v>1E-3</v>
      </c>
      <c r="L27" s="28">
        <v>1.55</v>
      </c>
      <c r="M27" s="28">
        <v>1.45</v>
      </c>
      <c r="N27" s="28">
        <v>0.5</v>
      </c>
      <c r="O27" s="28">
        <v>0.04</v>
      </c>
    </row>
    <row r="28" spans="1:15">
      <c r="A28" s="83"/>
      <c r="B28" s="7" t="s">
        <v>25</v>
      </c>
      <c r="C28" s="5">
        <v>20</v>
      </c>
      <c r="D28" s="5">
        <v>0.3</v>
      </c>
      <c r="E28" s="5">
        <v>0</v>
      </c>
      <c r="F28" s="5">
        <v>1.4</v>
      </c>
      <c r="G28" s="5">
        <v>7</v>
      </c>
      <c r="H28" s="5">
        <v>8.9999999999999993E-3</v>
      </c>
      <c r="I28" s="6">
        <v>2.7000000000000001E-3</v>
      </c>
      <c r="J28" s="6">
        <v>0.75</v>
      </c>
      <c r="K28" s="6">
        <v>0.09</v>
      </c>
      <c r="L28" s="6">
        <v>4.05</v>
      </c>
      <c r="M28" s="6">
        <v>9</v>
      </c>
      <c r="N28" s="6">
        <v>5.4</v>
      </c>
      <c r="O28" s="6">
        <v>0.105</v>
      </c>
    </row>
    <row r="29" spans="1:15">
      <c r="A29" s="83"/>
      <c r="B29" s="7" t="s">
        <v>21</v>
      </c>
      <c r="C29" s="5">
        <v>5</v>
      </c>
      <c r="D29" s="5">
        <v>0</v>
      </c>
      <c r="E29" s="5">
        <v>5</v>
      </c>
      <c r="F29" s="5">
        <v>0</v>
      </c>
      <c r="G29" s="5">
        <v>44.95</v>
      </c>
      <c r="H29" s="28"/>
      <c r="I29" s="28"/>
      <c r="J29" s="28"/>
      <c r="K29" s="28">
        <v>2.2000000000000002</v>
      </c>
      <c r="L29" s="28"/>
      <c r="M29" s="28">
        <v>0.1</v>
      </c>
      <c r="N29" s="28"/>
      <c r="O29" s="28"/>
    </row>
    <row r="30" spans="1:15">
      <c r="A30" s="83"/>
      <c r="B30" s="7" t="s">
        <v>27</v>
      </c>
      <c r="C30" s="5">
        <v>10</v>
      </c>
      <c r="D30" s="5">
        <v>1.28</v>
      </c>
      <c r="E30" s="5">
        <v>0.18</v>
      </c>
      <c r="F30" s="5">
        <v>14.5</v>
      </c>
      <c r="G30" s="5">
        <v>66.400000000000006</v>
      </c>
      <c r="H30" s="5">
        <v>1.6299999999999999E-2</v>
      </c>
      <c r="I30" s="6"/>
      <c r="J30" s="6"/>
      <c r="K30" s="6">
        <v>4.0000000000000001E-3</v>
      </c>
      <c r="L30" s="6">
        <v>1</v>
      </c>
      <c r="M30" s="6">
        <v>4.3</v>
      </c>
      <c r="N30" s="6">
        <v>1.2</v>
      </c>
      <c r="O30" s="6">
        <v>0.12</v>
      </c>
    </row>
    <row r="31" spans="1:15">
      <c r="A31" s="83"/>
      <c r="B31" s="8" t="s">
        <v>12</v>
      </c>
      <c r="C31" s="2"/>
      <c r="D31" s="2">
        <f>SUM(D25:D30)</f>
        <v>8.58</v>
      </c>
      <c r="E31" s="2">
        <f t="shared" ref="E31:G31" si="5">SUM(E25:E30)</f>
        <v>8.06</v>
      </c>
      <c r="F31" s="2">
        <f t="shared" si="5"/>
        <v>29.5</v>
      </c>
      <c r="G31" s="2">
        <f t="shared" si="5"/>
        <v>249.29999999999998</v>
      </c>
      <c r="H31" s="2">
        <f>SUM(H25:H30)</f>
        <v>0.18180000000000004</v>
      </c>
      <c r="I31" s="2">
        <f t="shared" ref="I31:O31" si="6">SUM(I25:I30)</f>
        <v>2.1027</v>
      </c>
      <c r="J31" s="2">
        <f t="shared" si="6"/>
        <v>17.12</v>
      </c>
      <c r="K31" s="2">
        <f t="shared" si="6"/>
        <v>2.3650000000000002</v>
      </c>
      <c r="L31" s="2">
        <f t="shared" si="6"/>
        <v>26.200000000000003</v>
      </c>
      <c r="M31" s="2">
        <f t="shared" si="6"/>
        <v>123.44999999999999</v>
      </c>
      <c r="N31" s="2">
        <f t="shared" si="6"/>
        <v>35.200000000000003</v>
      </c>
      <c r="O31" s="2">
        <f t="shared" si="6"/>
        <v>1.2949999999999999</v>
      </c>
    </row>
    <row r="32" spans="1:15">
      <c r="A32" s="83"/>
      <c r="B32" s="8" t="s">
        <v>52</v>
      </c>
      <c r="C32" s="5">
        <v>200</v>
      </c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6"/>
    </row>
    <row r="33" spans="1:15">
      <c r="A33" s="83"/>
      <c r="B33" s="7" t="s">
        <v>23</v>
      </c>
      <c r="C33" s="5">
        <v>180</v>
      </c>
      <c r="D33" s="5">
        <v>2.7</v>
      </c>
      <c r="E33" s="5">
        <v>0.7</v>
      </c>
      <c r="F33" s="5">
        <v>23.3</v>
      </c>
      <c r="G33" s="5">
        <v>130.19999999999999</v>
      </c>
      <c r="H33" s="5">
        <v>0.11</v>
      </c>
      <c r="I33" s="5">
        <v>3</v>
      </c>
      <c r="J33" s="5">
        <v>22</v>
      </c>
      <c r="K33" s="5">
        <v>0.1</v>
      </c>
      <c r="L33" s="5">
        <v>10</v>
      </c>
      <c r="M33" s="5">
        <v>58</v>
      </c>
      <c r="N33" s="5">
        <v>23</v>
      </c>
      <c r="O33" s="5">
        <v>0.99</v>
      </c>
    </row>
    <row r="34" spans="1:15">
      <c r="A34" s="83"/>
      <c r="B34" s="7" t="s">
        <v>53</v>
      </c>
      <c r="C34" s="5">
        <v>90</v>
      </c>
      <c r="D34" s="5">
        <v>9.1199999999999992</v>
      </c>
      <c r="E34" s="5">
        <v>12.16</v>
      </c>
      <c r="F34" s="5">
        <v>0</v>
      </c>
      <c r="G34" s="5">
        <v>156.19999999999999</v>
      </c>
      <c r="H34" s="5">
        <v>0.02</v>
      </c>
      <c r="I34" s="5"/>
      <c r="J34" s="5"/>
      <c r="K34" s="5"/>
      <c r="L34" s="5">
        <v>3.6</v>
      </c>
      <c r="M34" s="5">
        <v>69.400000000000006</v>
      </c>
      <c r="N34" s="5">
        <v>46.2</v>
      </c>
      <c r="O34" s="5">
        <v>1.675</v>
      </c>
    </row>
    <row r="35" spans="1:15">
      <c r="A35" s="83"/>
      <c r="B35" s="7" t="s">
        <v>20</v>
      </c>
      <c r="C35" s="5">
        <v>20</v>
      </c>
      <c r="D35" s="5">
        <v>0.3</v>
      </c>
      <c r="E35" s="5">
        <v>0</v>
      </c>
      <c r="F35" s="5">
        <v>1.6</v>
      </c>
      <c r="G35" s="16">
        <v>8.1999999999999993</v>
      </c>
      <c r="H35" s="28">
        <v>2.5000000000000001E-3</v>
      </c>
      <c r="I35" s="28"/>
      <c r="J35" s="28">
        <v>0.37</v>
      </c>
      <c r="K35" s="28">
        <v>1E-3</v>
      </c>
      <c r="L35" s="28">
        <v>1.55</v>
      </c>
      <c r="M35" s="28">
        <v>1.45</v>
      </c>
      <c r="N35" s="28">
        <v>0.5</v>
      </c>
      <c r="O35" s="28">
        <v>0.04</v>
      </c>
    </row>
    <row r="36" spans="1:15">
      <c r="A36" s="83"/>
      <c r="B36" s="7" t="s">
        <v>25</v>
      </c>
      <c r="C36" s="5">
        <v>20</v>
      </c>
      <c r="D36" s="5">
        <v>0.3</v>
      </c>
      <c r="E36" s="5">
        <v>0</v>
      </c>
      <c r="F36" s="5">
        <v>1.4</v>
      </c>
      <c r="G36" s="5">
        <v>7</v>
      </c>
      <c r="H36" s="5">
        <v>8.9999999999999993E-3</v>
      </c>
      <c r="I36" s="6">
        <v>2.7000000000000001E-3</v>
      </c>
      <c r="J36" s="6">
        <v>0.75</v>
      </c>
      <c r="K36" s="6">
        <v>0.09</v>
      </c>
      <c r="L36" s="6">
        <v>4.05</v>
      </c>
      <c r="M36" s="6">
        <v>9</v>
      </c>
      <c r="N36" s="6">
        <v>5.4</v>
      </c>
      <c r="O36" s="6">
        <v>0.105</v>
      </c>
    </row>
    <row r="37" spans="1:15">
      <c r="A37" s="83"/>
      <c r="B37" s="7" t="s">
        <v>11</v>
      </c>
      <c r="C37" s="5">
        <v>10</v>
      </c>
      <c r="D37" s="5">
        <v>0.06</v>
      </c>
      <c r="E37" s="5">
        <v>6.2</v>
      </c>
      <c r="F37" s="5">
        <v>0.08</v>
      </c>
      <c r="G37" s="5">
        <v>64.8</v>
      </c>
      <c r="H37" s="28">
        <v>5.0000000000000001E-4</v>
      </c>
      <c r="I37" s="28">
        <v>22.5</v>
      </c>
      <c r="J37" s="28"/>
      <c r="K37" s="28">
        <v>0.05</v>
      </c>
      <c r="L37" s="28">
        <v>1.2</v>
      </c>
      <c r="M37" s="28">
        <v>1.5</v>
      </c>
      <c r="N37" s="28">
        <v>2.5000000000000001E-2</v>
      </c>
      <c r="O37" s="28">
        <v>1.4999999999999999E-2</v>
      </c>
    </row>
    <row r="38" spans="1:15">
      <c r="A38" s="83"/>
      <c r="B38" s="8" t="s">
        <v>12</v>
      </c>
      <c r="C38" s="2"/>
      <c r="D38" s="2">
        <f>SUM(D33:D37)</f>
        <v>12.480000000000002</v>
      </c>
      <c r="E38" s="2">
        <f>SUM(E33:E37)</f>
        <v>19.059999999999999</v>
      </c>
      <c r="F38" s="2">
        <f>SUM(F33:F37)</f>
        <v>26.38</v>
      </c>
      <c r="G38" s="2">
        <f>SUM(G33:G37)</f>
        <v>366.4</v>
      </c>
      <c r="H38" s="2">
        <f>SUM(H33:H37)</f>
        <v>0.14200000000000002</v>
      </c>
      <c r="I38" s="2">
        <f t="shared" ref="I38:O38" si="7">SUM(I33:I37)</f>
        <v>25.502700000000001</v>
      </c>
      <c r="J38" s="2">
        <f t="shared" si="7"/>
        <v>23.12</v>
      </c>
      <c r="K38" s="2">
        <f t="shared" si="7"/>
        <v>0.24099999999999999</v>
      </c>
      <c r="L38" s="2">
        <f t="shared" si="7"/>
        <v>20.399999999999999</v>
      </c>
      <c r="M38" s="2">
        <f t="shared" si="7"/>
        <v>139.35</v>
      </c>
      <c r="N38" s="2">
        <f t="shared" si="7"/>
        <v>75.125000000000014</v>
      </c>
      <c r="O38" s="2">
        <f t="shared" si="7"/>
        <v>2.8250000000000002</v>
      </c>
    </row>
    <row r="39" spans="1:15" ht="11.25" customHeight="1">
      <c r="A39" s="83"/>
      <c r="B39" s="8" t="s">
        <v>105</v>
      </c>
      <c r="C39" s="5">
        <v>200</v>
      </c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6"/>
    </row>
    <row r="40" spans="1:15">
      <c r="A40" s="83"/>
      <c r="B40" s="7" t="s">
        <v>56</v>
      </c>
      <c r="C40" s="5">
        <v>18</v>
      </c>
      <c r="D40" s="5">
        <v>0.03</v>
      </c>
      <c r="E40" s="5">
        <v>0</v>
      </c>
      <c r="F40" s="5">
        <v>8.39</v>
      </c>
      <c r="G40" s="5">
        <v>21.8</v>
      </c>
      <c r="H40" s="5"/>
      <c r="I40" s="6"/>
      <c r="J40" s="6"/>
      <c r="K40" s="6"/>
      <c r="L40" s="6">
        <v>1.7999999999999999E-2</v>
      </c>
      <c r="M40" s="6"/>
      <c r="N40" s="6"/>
      <c r="O40" s="6">
        <v>3.5999999999999999E-3</v>
      </c>
    </row>
    <row r="41" spans="1:15">
      <c r="A41" s="83"/>
      <c r="B41" s="7" t="s">
        <v>10</v>
      </c>
      <c r="C41" s="5">
        <v>15</v>
      </c>
      <c r="D41" s="5">
        <v>0</v>
      </c>
      <c r="E41" s="5">
        <v>0</v>
      </c>
      <c r="F41" s="5">
        <v>15</v>
      </c>
      <c r="G41" s="5">
        <v>59.85</v>
      </c>
      <c r="H41" s="5"/>
      <c r="I41" s="6"/>
      <c r="J41" s="6"/>
      <c r="K41" s="6"/>
      <c r="L41" s="6">
        <v>0.45</v>
      </c>
      <c r="M41" s="6"/>
      <c r="N41" s="6"/>
      <c r="O41" s="6">
        <v>4.4999999999999998E-2</v>
      </c>
    </row>
    <row r="42" spans="1:15">
      <c r="A42" s="83"/>
      <c r="B42" s="7" t="s">
        <v>13</v>
      </c>
      <c r="C42" s="5">
        <v>120</v>
      </c>
      <c r="D42" s="5">
        <v>8.1199999999999992</v>
      </c>
      <c r="E42" s="5">
        <v>0.96</v>
      </c>
      <c r="F42" s="5">
        <v>36.42</v>
      </c>
      <c r="G42" s="5">
        <v>172</v>
      </c>
      <c r="H42" s="5">
        <v>0.1</v>
      </c>
      <c r="I42" s="5"/>
      <c r="J42" s="5"/>
      <c r="K42" s="5">
        <v>0.5</v>
      </c>
      <c r="L42" s="5">
        <v>11.5</v>
      </c>
      <c r="M42" s="5">
        <v>42</v>
      </c>
      <c r="N42" s="5">
        <v>16.5</v>
      </c>
      <c r="O42" s="5">
        <v>0.56999999999999995</v>
      </c>
    </row>
    <row r="43" spans="1:15">
      <c r="A43" s="83"/>
      <c r="B43" s="7" t="s">
        <v>31</v>
      </c>
      <c r="C43" s="5">
        <v>72</v>
      </c>
      <c r="D43" s="5">
        <v>4.75</v>
      </c>
      <c r="E43" s="5">
        <v>0.44</v>
      </c>
      <c r="F43" s="5">
        <v>13.36</v>
      </c>
      <c r="G43" s="5">
        <v>69.599999999999994</v>
      </c>
      <c r="H43" s="5">
        <v>7.1999999999999995E-2</v>
      </c>
      <c r="I43" s="6">
        <v>2.4</v>
      </c>
      <c r="J43" s="6"/>
      <c r="K43" s="6">
        <v>0.88</v>
      </c>
      <c r="L43" s="6">
        <v>14</v>
      </c>
      <c r="M43" s="6">
        <v>63.2</v>
      </c>
      <c r="N43" s="6">
        <v>18.8</v>
      </c>
      <c r="O43" s="6">
        <v>1.56</v>
      </c>
    </row>
    <row r="44" spans="1:15">
      <c r="A44" s="83"/>
      <c r="B44" s="27" t="s">
        <v>78</v>
      </c>
      <c r="C44" s="28">
        <v>100</v>
      </c>
      <c r="D44" s="28">
        <v>0.5</v>
      </c>
      <c r="E44" s="28">
        <v>0</v>
      </c>
      <c r="F44" s="28">
        <v>11.34</v>
      </c>
      <c r="G44" s="28">
        <v>26</v>
      </c>
      <c r="H44" s="28">
        <v>0.06</v>
      </c>
      <c r="I44" s="28">
        <v>34</v>
      </c>
      <c r="J44" s="28">
        <v>38</v>
      </c>
      <c r="K44" s="28">
        <v>0.2</v>
      </c>
      <c r="L44" s="28">
        <v>35</v>
      </c>
      <c r="M44" s="28">
        <v>20</v>
      </c>
      <c r="N44" s="28">
        <v>12</v>
      </c>
      <c r="O44" s="28">
        <v>0.15</v>
      </c>
    </row>
    <row r="45" spans="1:15">
      <c r="A45" s="83"/>
      <c r="B45" s="8" t="s">
        <v>12</v>
      </c>
      <c r="C45" s="2"/>
      <c r="D45" s="2">
        <f t="shared" ref="D45:O45" si="8">SUM(D40:D44)</f>
        <v>13.399999999999999</v>
      </c>
      <c r="E45" s="2">
        <f t="shared" si="8"/>
        <v>1.4</v>
      </c>
      <c r="F45" s="2">
        <f t="shared" si="8"/>
        <v>84.51</v>
      </c>
      <c r="G45" s="2">
        <f t="shared" si="8"/>
        <v>349.25</v>
      </c>
      <c r="H45" s="2">
        <f t="shared" si="8"/>
        <v>0.23199999999999998</v>
      </c>
      <c r="I45" s="2">
        <f t="shared" si="8"/>
        <v>36.4</v>
      </c>
      <c r="J45" s="2">
        <f t="shared" si="8"/>
        <v>38</v>
      </c>
      <c r="K45" s="2">
        <f t="shared" si="8"/>
        <v>1.5799999999999998</v>
      </c>
      <c r="L45" s="2">
        <f t="shared" si="8"/>
        <v>60.968000000000004</v>
      </c>
      <c r="M45" s="2">
        <f t="shared" si="8"/>
        <v>125.2</v>
      </c>
      <c r="N45" s="2">
        <f t="shared" si="8"/>
        <v>47.3</v>
      </c>
      <c r="O45" s="2">
        <f t="shared" si="8"/>
        <v>2.3285999999999998</v>
      </c>
    </row>
    <row r="46" spans="1:15">
      <c r="A46" s="17" t="s">
        <v>12</v>
      </c>
      <c r="B46" s="8"/>
      <c r="C46" s="5"/>
      <c r="D46" s="5">
        <f>D23+D31+D38+D45</f>
        <v>35.498000000000005</v>
      </c>
      <c r="E46" s="5">
        <f>E23+E31+E38+E45</f>
        <v>33.519999999999996</v>
      </c>
      <c r="F46" s="5">
        <f>F23+F31+F38+F45</f>
        <v>144.81</v>
      </c>
      <c r="G46" s="5">
        <f>G23+G31+G38+G45</f>
        <v>1034.4000000000001</v>
      </c>
      <c r="H46" s="2">
        <f>SUM(H45+H38+H31+H23)</f>
        <v>0.5888000000000001</v>
      </c>
      <c r="I46" s="2">
        <f t="shared" ref="I46:O46" si="9">SUM(I45+I38+I31+I23)</f>
        <v>64.006799999999998</v>
      </c>
      <c r="J46" s="2">
        <f t="shared" si="9"/>
        <v>102.24000000000001</v>
      </c>
      <c r="K46" s="2">
        <f t="shared" si="9"/>
        <v>6.4359999999999999</v>
      </c>
      <c r="L46" s="2">
        <f t="shared" si="9"/>
        <v>139.66800000000001</v>
      </c>
      <c r="M46" s="2">
        <f t="shared" si="9"/>
        <v>403.6</v>
      </c>
      <c r="N46" s="2">
        <f t="shared" si="9"/>
        <v>165.625</v>
      </c>
      <c r="O46" s="2">
        <f t="shared" si="9"/>
        <v>6.9585999999999997</v>
      </c>
    </row>
    <row r="47" spans="1:15">
      <c r="A47" s="81" t="s">
        <v>128</v>
      </c>
      <c r="B47" s="8" t="s">
        <v>140</v>
      </c>
      <c r="C47" s="5">
        <v>15</v>
      </c>
      <c r="D47" s="5">
        <v>2.4</v>
      </c>
      <c r="E47" s="5">
        <v>1.4</v>
      </c>
      <c r="F47" s="5">
        <v>38.9</v>
      </c>
      <c r="G47" s="5">
        <v>103.37</v>
      </c>
      <c r="H47" s="2">
        <v>0.04</v>
      </c>
      <c r="I47" s="2"/>
      <c r="J47" s="2"/>
      <c r="K47" s="2"/>
      <c r="L47" s="2">
        <v>4.5</v>
      </c>
      <c r="M47" s="2">
        <v>20</v>
      </c>
      <c r="N47" s="2"/>
      <c r="O47" s="2">
        <v>0.3</v>
      </c>
    </row>
    <row r="48" spans="1:15">
      <c r="A48" s="82"/>
      <c r="B48" s="8" t="s">
        <v>129</v>
      </c>
      <c r="C48" s="5">
        <v>180</v>
      </c>
      <c r="D48" s="5">
        <v>3.2</v>
      </c>
      <c r="E48" s="5">
        <v>6.8</v>
      </c>
      <c r="F48" s="5">
        <v>6.3</v>
      </c>
      <c r="G48" s="5">
        <v>61</v>
      </c>
      <c r="H48" s="2">
        <v>0.04</v>
      </c>
      <c r="I48" s="2">
        <v>0.08</v>
      </c>
      <c r="J48" s="2">
        <v>0.6</v>
      </c>
      <c r="K48" s="2"/>
      <c r="L48" s="2">
        <v>248</v>
      </c>
      <c r="M48" s="2">
        <v>184</v>
      </c>
      <c r="N48" s="2">
        <v>28</v>
      </c>
      <c r="O48" s="2">
        <v>0.2</v>
      </c>
    </row>
    <row r="49" spans="1:15" ht="21.75" customHeight="1">
      <c r="A49" s="8" t="s">
        <v>32</v>
      </c>
      <c r="B49" s="12"/>
      <c r="C49" s="5"/>
      <c r="D49" s="48">
        <f>D18+D46+D48+D47</f>
        <v>64.89800000000001</v>
      </c>
      <c r="E49" s="48">
        <f t="shared" ref="E49:O49" si="10">E18+E46+E48+E47</f>
        <v>64.19</v>
      </c>
      <c r="F49" s="48">
        <f t="shared" si="10"/>
        <v>273.80900000000003</v>
      </c>
      <c r="G49" s="48">
        <f t="shared" si="10"/>
        <v>1679.3600000000001</v>
      </c>
      <c r="H49" s="48">
        <f t="shared" si="10"/>
        <v>0.96210000000000018</v>
      </c>
      <c r="I49" s="48">
        <f t="shared" si="10"/>
        <v>162.84580000000003</v>
      </c>
      <c r="J49" s="48">
        <f t="shared" si="10"/>
        <v>107.84</v>
      </c>
      <c r="K49" s="48">
        <f t="shared" si="10"/>
        <v>8.6359999999999992</v>
      </c>
      <c r="L49" s="48">
        <f t="shared" si="10"/>
        <v>587.43799999999999</v>
      </c>
      <c r="M49" s="48">
        <f t="shared" si="10"/>
        <v>926.25</v>
      </c>
      <c r="N49" s="48">
        <f t="shared" si="10"/>
        <v>254.67000000000002</v>
      </c>
      <c r="O49" s="48">
        <f t="shared" si="10"/>
        <v>11.148599999999998</v>
      </c>
    </row>
    <row r="50" spans="1:15">
      <c r="A50" s="13"/>
      <c r="B50" s="14"/>
      <c r="C50" s="13"/>
      <c r="D50" s="13"/>
      <c r="E50" s="13"/>
      <c r="F50" s="13"/>
      <c r="G50" s="13"/>
      <c r="H50" s="13"/>
    </row>
    <row r="51" spans="1:15">
      <c r="A51" s="13"/>
      <c r="B51" s="14"/>
      <c r="C51" s="13"/>
      <c r="D51" s="13"/>
      <c r="E51" s="13"/>
      <c r="F51" s="13"/>
      <c r="G51" s="13"/>
      <c r="H51" s="13"/>
    </row>
    <row r="52" spans="1:15">
      <c r="A52" s="13"/>
      <c r="B52" s="14"/>
      <c r="C52" s="13"/>
      <c r="D52" s="13"/>
      <c r="E52" s="13"/>
      <c r="F52" s="13"/>
      <c r="G52" s="13"/>
      <c r="H52" s="13"/>
    </row>
    <row r="53" spans="1:15">
      <c r="A53" s="13"/>
      <c r="B53" s="14"/>
      <c r="C53" s="13"/>
      <c r="D53" s="13"/>
      <c r="E53" s="13"/>
      <c r="F53" s="13"/>
      <c r="G53" s="13"/>
      <c r="H53" s="13"/>
    </row>
    <row r="54" spans="1:15">
      <c r="A54" s="13"/>
      <c r="B54" s="14"/>
      <c r="C54" s="13"/>
      <c r="D54" s="13"/>
      <c r="E54" s="13"/>
      <c r="F54" s="13"/>
      <c r="G54" s="13"/>
      <c r="H54" s="13"/>
    </row>
    <row r="55" spans="1:15">
      <c r="A55" s="13"/>
      <c r="B55" s="14"/>
      <c r="C55" s="13"/>
      <c r="D55" s="13"/>
      <c r="E55" s="13"/>
      <c r="F55" s="13"/>
      <c r="G55" s="13"/>
      <c r="H55" s="13"/>
    </row>
    <row r="56" spans="1:15">
      <c r="A56" s="13"/>
      <c r="B56" s="14"/>
      <c r="C56" s="13"/>
      <c r="D56" s="13"/>
      <c r="E56" s="13"/>
      <c r="F56" s="13"/>
      <c r="G56" s="13"/>
      <c r="H56" s="13"/>
    </row>
    <row r="57" spans="1:15">
      <c r="A57" s="13"/>
      <c r="B57" s="14"/>
      <c r="C57" s="13"/>
      <c r="D57" s="13"/>
      <c r="E57" s="13"/>
      <c r="F57" s="13"/>
      <c r="G57" s="13"/>
      <c r="H57" s="13"/>
    </row>
    <row r="58" spans="1:15">
      <c r="A58" s="13"/>
      <c r="B58" s="14"/>
      <c r="C58" s="13"/>
      <c r="D58" s="13"/>
      <c r="E58" s="13"/>
      <c r="F58" s="13"/>
      <c r="G58" s="13"/>
      <c r="H58" s="13"/>
    </row>
    <row r="59" spans="1:15">
      <c r="A59" s="13"/>
      <c r="B59" s="14"/>
      <c r="C59" s="13"/>
      <c r="D59" s="13"/>
      <c r="E59" s="13"/>
      <c r="F59" s="13"/>
      <c r="G59" s="13"/>
      <c r="H59" s="13"/>
    </row>
    <row r="60" spans="1:15">
      <c r="A60" s="13"/>
      <c r="B60" s="14"/>
      <c r="C60" s="13"/>
      <c r="D60" s="13"/>
      <c r="E60" s="13"/>
      <c r="F60" s="13"/>
      <c r="G60" s="13"/>
      <c r="H60" s="13"/>
    </row>
    <row r="61" spans="1:15">
      <c r="A61" s="13"/>
      <c r="B61" s="14"/>
      <c r="C61" s="13"/>
      <c r="D61" s="13"/>
      <c r="E61" s="13"/>
      <c r="F61" s="13"/>
      <c r="G61" s="13"/>
      <c r="H61" s="13"/>
    </row>
    <row r="62" spans="1:15">
      <c r="A62" s="13"/>
      <c r="B62" s="14"/>
      <c r="C62" s="13"/>
      <c r="D62" s="13"/>
      <c r="E62" s="13"/>
      <c r="F62" s="13"/>
      <c r="G62" s="13"/>
      <c r="H62" s="13"/>
    </row>
    <row r="63" spans="1:15">
      <c r="A63" s="13"/>
      <c r="B63" s="14"/>
      <c r="C63" s="13"/>
      <c r="D63" s="13"/>
      <c r="E63" s="13"/>
      <c r="F63" s="13"/>
      <c r="G63" s="13"/>
      <c r="H63" s="13"/>
    </row>
    <row r="64" spans="1:15">
      <c r="A64" s="13"/>
      <c r="B64" s="14"/>
      <c r="C64" s="13"/>
      <c r="D64" s="13"/>
      <c r="E64" s="13"/>
      <c r="F64" s="13"/>
      <c r="G64" s="13"/>
      <c r="H64" s="13"/>
    </row>
    <row r="65" spans="1:8">
      <c r="A65" s="13"/>
      <c r="B65" s="14"/>
      <c r="C65" s="13"/>
      <c r="D65" s="13"/>
      <c r="E65" s="13"/>
      <c r="F65" s="13"/>
      <c r="G65" s="13"/>
      <c r="H65" s="13"/>
    </row>
    <row r="66" spans="1:8">
      <c r="A66" s="13"/>
      <c r="B66" s="14"/>
      <c r="C66" s="13"/>
      <c r="D66" s="13"/>
      <c r="E66" s="13"/>
      <c r="F66" s="13"/>
      <c r="G66" s="13"/>
      <c r="H66" s="13"/>
    </row>
    <row r="67" spans="1:8">
      <c r="A67" s="13"/>
      <c r="B67" s="14"/>
      <c r="C67" s="13"/>
      <c r="D67" s="13"/>
      <c r="E67" s="13"/>
      <c r="F67" s="13"/>
      <c r="G67" s="13"/>
      <c r="H67" s="13"/>
    </row>
    <row r="68" spans="1:8">
      <c r="A68" s="13"/>
      <c r="B68" s="14"/>
      <c r="C68" s="13"/>
      <c r="D68" s="13"/>
      <c r="E68" s="13"/>
      <c r="F68" s="13"/>
      <c r="G68" s="13"/>
      <c r="H68" s="13"/>
    </row>
    <row r="69" spans="1:8">
      <c r="A69" s="13"/>
      <c r="B69" s="14"/>
      <c r="C69" s="13"/>
      <c r="D69" s="13"/>
      <c r="E69" s="13"/>
      <c r="F69" s="13"/>
      <c r="G69" s="13"/>
      <c r="H69" s="13"/>
    </row>
    <row r="70" spans="1:8">
      <c r="A70" s="13"/>
      <c r="B70" s="14"/>
      <c r="C70" s="13"/>
      <c r="D70" s="13"/>
      <c r="E70" s="13"/>
      <c r="F70" s="13"/>
      <c r="G70" s="13"/>
      <c r="H70" s="13"/>
    </row>
    <row r="71" spans="1:8">
      <c r="A71" s="13"/>
      <c r="B71" s="14"/>
      <c r="C71" s="13"/>
      <c r="D71" s="13"/>
      <c r="E71" s="13"/>
      <c r="F71" s="13"/>
      <c r="G71" s="13"/>
      <c r="H71" s="13"/>
    </row>
    <row r="72" spans="1:8">
      <c r="A72" s="13"/>
      <c r="B72" s="14"/>
      <c r="C72" s="13"/>
      <c r="D72" s="13"/>
      <c r="E72" s="13"/>
      <c r="F72" s="13"/>
      <c r="G72" s="13"/>
      <c r="H72" s="13"/>
    </row>
    <row r="73" spans="1:8">
      <c r="A73" s="13"/>
      <c r="B73" s="14"/>
      <c r="C73" s="13"/>
      <c r="D73" s="13"/>
      <c r="E73" s="13"/>
      <c r="F73" s="13"/>
      <c r="G73" s="13"/>
      <c r="H73" s="13"/>
    </row>
    <row r="74" spans="1:8">
      <c r="A74" s="13"/>
      <c r="B74" s="14"/>
      <c r="C74" s="13"/>
      <c r="D74" s="13"/>
      <c r="E74" s="13"/>
      <c r="F74" s="13"/>
      <c r="G74" s="13"/>
      <c r="H74" s="13"/>
    </row>
    <row r="75" spans="1:8">
      <c r="A75" s="13"/>
      <c r="B75" s="14"/>
      <c r="C75" s="13"/>
      <c r="D75" s="13"/>
      <c r="E75" s="13"/>
      <c r="F75" s="13"/>
      <c r="G75" s="13"/>
      <c r="H75" s="13"/>
    </row>
    <row r="76" spans="1:8">
      <c r="A76" s="13"/>
      <c r="B76" s="14"/>
      <c r="C76" s="13"/>
      <c r="D76" s="13"/>
      <c r="E76" s="13"/>
      <c r="F76" s="13"/>
      <c r="G76" s="13"/>
      <c r="H76" s="13"/>
    </row>
    <row r="77" spans="1:8">
      <c r="A77" s="13"/>
      <c r="B77" s="14"/>
      <c r="C77" s="13"/>
      <c r="D77" s="13"/>
      <c r="E77" s="13"/>
      <c r="F77" s="13"/>
      <c r="G77" s="13"/>
      <c r="H77" s="13"/>
    </row>
    <row r="78" spans="1:8">
      <c r="A78" s="13"/>
      <c r="B78" s="14"/>
      <c r="C78" s="13"/>
      <c r="D78" s="13"/>
      <c r="E78" s="13"/>
      <c r="F78" s="13"/>
      <c r="G78" s="13"/>
      <c r="H78" s="13"/>
    </row>
    <row r="79" spans="1:8">
      <c r="A79" s="13"/>
      <c r="B79" s="14"/>
      <c r="C79" s="13"/>
      <c r="D79" s="13"/>
      <c r="E79" s="13"/>
      <c r="F79" s="13"/>
      <c r="G79" s="13"/>
      <c r="H79" s="13"/>
    </row>
    <row r="80" spans="1:8">
      <c r="A80" s="13"/>
      <c r="B80" s="14"/>
      <c r="C80" s="13"/>
      <c r="D80" s="13"/>
      <c r="E80" s="13"/>
      <c r="F80" s="13"/>
      <c r="G80" s="13"/>
      <c r="H80" s="13"/>
    </row>
    <row r="81" spans="1:8">
      <c r="A81" s="13"/>
      <c r="B81" s="14"/>
      <c r="C81" s="13"/>
      <c r="D81" s="13"/>
      <c r="E81" s="13"/>
      <c r="F81" s="13"/>
      <c r="G81" s="13"/>
      <c r="H81" s="13"/>
    </row>
    <row r="82" spans="1:8">
      <c r="A82" s="13"/>
      <c r="B82" s="14"/>
      <c r="C82" s="13"/>
      <c r="D82" s="13"/>
      <c r="E82" s="13"/>
      <c r="F82" s="13"/>
      <c r="G82" s="13"/>
      <c r="H82" s="13"/>
    </row>
    <row r="83" spans="1:8">
      <c r="A83" s="13"/>
      <c r="B83" s="14"/>
      <c r="C83" s="13"/>
      <c r="D83" s="13"/>
      <c r="E83" s="13"/>
      <c r="F83" s="13"/>
      <c r="G83" s="13"/>
      <c r="H83" s="13"/>
    </row>
    <row r="84" spans="1:8">
      <c r="A84" s="13"/>
      <c r="B84" s="14"/>
      <c r="C84" s="13"/>
      <c r="D84" s="13"/>
      <c r="E84" s="13"/>
      <c r="F84" s="13"/>
      <c r="G84" s="13"/>
      <c r="H84" s="13"/>
    </row>
    <row r="85" spans="1:8">
      <c r="A85" s="13"/>
      <c r="B85" s="14"/>
      <c r="C85" s="13"/>
      <c r="D85" s="13"/>
      <c r="E85" s="13"/>
      <c r="F85" s="13"/>
      <c r="G85" s="13"/>
      <c r="H85" s="13"/>
    </row>
  </sheetData>
  <mergeCells count="12">
    <mergeCell ref="A47:A48"/>
    <mergeCell ref="A3:A17"/>
    <mergeCell ref="A19:A45"/>
    <mergeCell ref="H1:K1"/>
    <mergeCell ref="L1:O1"/>
    <mergeCell ref="A1:A2"/>
    <mergeCell ref="B1:B2"/>
    <mergeCell ref="C1:C2"/>
    <mergeCell ref="D1:D2"/>
    <mergeCell ref="E1:E2"/>
    <mergeCell ref="F1:F2"/>
    <mergeCell ref="G1:G2"/>
  </mergeCells>
  <pageMargins left="0.58333333333333337" right="0.11811023622047245" top="0.15748031496062992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6"/>
  <sheetViews>
    <sheetView showWhiteSpace="0" view="pageLayout" topLeftCell="A28" workbookViewId="0">
      <selection activeCell="D11" sqref="D11:P11"/>
    </sheetView>
  </sheetViews>
  <sheetFormatPr defaultRowHeight="12"/>
  <cols>
    <col min="1" max="1" width="9.140625" style="25"/>
    <col min="2" max="2" width="7.42578125" style="25" customWidth="1"/>
    <col min="3" max="3" width="24.5703125" style="32" customWidth="1"/>
    <col min="4" max="4" width="8.140625" style="25" customWidth="1"/>
    <col min="5" max="5" width="7.140625" style="25" customWidth="1"/>
    <col min="6" max="6" width="7" style="25" customWidth="1"/>
    <col min="7" max="7" width="11" style="25" customWidth="1"/>
    <col min="8" max="8" width="10" style="25" customWidth="1"/>
    <col min="9" max="9" width="7.28515625" style="25" customWidth="1"/>
    <col min="10" max="10" width="6.7109375" style="25" customWidth="1"/>
    <col min="11" max="11" width="5.7109375" style="25" customWidth="1"/>
    <col min="12" max="12" width="6" style="25" customWidth="1"/>
    <col min="13" max="13" width="5.7109375" style="25" customWidth="1"/>
    <col min="14" max="14" width="6.28515625" style="25" customWidth="1"/>
    <col min="15" max="15" width="5" style="25" customWidth="1"/>
    <col min="16" max="16" width="6.28515625" style="25" customWidth="1"/>
    <col min="17" max="16384" width="9.140625" style="25"/>
  </cols>
  <sheetData>
    <row r="1" spans="2:16" ht="10.5" customHeight="1">
      <c r="B1" s="76" t="s">
        <v>45</v>
      </c>
      <c r="C1" s="78" t="s">
        <v>1</v>
      </c>
      <c r="D1" s="76" t="s">
        <v>2</v>
      </c>
      <c r="E1" s="76" t="s">
        <v>3</v>
      </c>
      <c r="F1" s="76" t="s">
        <v>4</v>
      </c>
      <c r="G1" s="76" t="s">
        <v>5</v>
      </c>
      <c r="H1" s="76" t="s">
        <v>6</v>
      </c>
      <c r="I1" s="72" t="s">
        <v>94</v>
      </c>
      <c r="J1" s="73"/>
      <c r="K1" s="73"/>
      <c r="L1" s="74"/>
      <c r="M1" s="75" t="s">
        <v>95</v>
      </c>
      <c r="N1" s="75"/>
      <c r="O1" s="75"/>
      <c r="P1" s="75"/>
    </row>
    <row r="2" spans="2:16" ht="10.5" customHeight="1">
      <c r="B2" s="77"/>
      <c r="C2" s="79"/>
      <c r="D2" s="77"/>
      <c r="E2" s="77"/>
      <c r="F2" s="77"/>
      <c r="G2" s="77"/>
      <c r="H2" s="77"/>
      <c r="I2" s="26" t="s">
        <v>110</v>
      </c>
      <c r="J2" s="26" t="s">
        <v>96</v>
      </c>
      <c r="K2" s="26" t="s">
        <v>97</v>
      </c>
      <c r="L2" s="26" t="s">
        <v>98</v>
      </c>
      <c r="M2" s="26" t="s">
        <v>99</v>
      </c>
      <c r="N2" s="26" t="s">
        <v>100</v>
      </c>
      <c r="O2" s="26" t="s">
        <v>101</v>
      </c>
      <c r="P2" s="26" t="s">
        <v>102</v>
      </c>
    </row>
    <row r="3" spans="2:16" ht="11.25" customHeight="1">
      <c r="B3" s="70"/>
      <c r="C3" s="29" t="s">
        <v>7</v>
      </c>
      <c r="D3" s="28">
        <v>200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13.5" customHeight="1">
      <c r="B4" s="70"/>
      <c r="C4" s="27" t="s">
        <v>8</v>
      </c>
      <c r="D4" s="28">
        <v>10</v>
      </c>
      <c r="E4" s="28">
        <v>3.28</v>
      </c>
      <c r="F4" s="28">
        <v>1.3</v>
      </c>
      <c r="G4" s="28">
        <v>17.8</v>
      </c>
      <c r="H4" s="28">
        <v>136.80000000000001</v>
      </c>
      <c r="I4" s="28">
        <v>0.16800000000000001</v>
      </c>
      <c r="J4" s="28">
        <v>2</v>
      </c>
      <c r="K4" s="28"/>
      <c r="L4" s="28">
        <v>1.2</v>
      </c>
      <c r="M4" s="28">
        <v>10.8</v>
      </c>
      <c r="N4" s="28">
        <v>25</v>
      </c>
      <c r="O4" s="28">
        <v>10</v>
      </c>
      <c r="P4" s="28">
        <v>1.08</v>
      </c>
    </row>
    <row r="5" spans="2:16" ht="12.75">
      <c r="B5" s="70"/>
      <c r="C5" s="27" t="s">
        <v>9</v>
      </c>
      <c r="D5" s="28">
        <v>150</v>
      </c>
      <c r="E5" s="5">
        <v>5.44</v>
      </c>
      <c r="F5" s="5">
        <v>6</v>
      </c>
      <c r="G5" s="5">
        <v>8.81</v>
      </c>
      <c r="H5" s="5">
        <v>90</v>
      </c>
      <c r="I5" s="5">
        <v>0.06</v>
      </c>
      <c r="J5" s="6">
        <v>30</v>
      </c>
      <c r="K5" s="7">
        <v>1.95</v>
      </c>
      <c r="L5" s="5">
        <v>0.13500000000000001</v>
      </c>
      <c r="M5" s="5">
        <v>180</v>
      </c>
      <c r="N5" s="5">
        <v>142.5</v>
      </c>
      <c r="O5" s="5">
        <v>22.5</v>
      </c>
      <c r="P5" s="5">
        <v>0.15</v>
      </c>
    </row>
    <row r="6" spans="2:16">
      <c r="B6" s="70"/>
      <c r="C6" s="27" t="s">
        <v>10</v>
      </c>
      <c r="D6" s="28">
        <v>10</v>
      </c>
      <c r="E6" s="28">
        <v>0</v>
      </c>
      <c r="F6" s="28">
        <v>0</v>
      </c>
      <c r="G6" s="28">
        <v>15</v>
      </c>
      <c r="H6" s="28">
        <v>59.85</v>
      </c>
      <c r="I6" s="28"/>
      <c r="J6" s="28"/>
      <c r="K6" s="28"/>
      <c r="L6" s="28"/>
      <c r="M6" s="28">
        <v>0.45</v>
      </c>
      <c r="N6" s="28"/>
      <c r="O6" s="28"/>
      <c r="P6" s="28">
        <v>4.4999999999999998E-2</v>
      </c>
    </row>
    <row r="7" spans="2:16">
      <c r="B7" s="70"/>
      <c r="C7" s="27" t="s">
        <v>11</v>
      </c>
      <c r="D7" s="28">
        <v>5</v>
      </c>
      <c r="E7" s="28">
        <v>0.03</v>
      </c>
      <c r="F7" s="28">
        <v>4.0999999999999996</v>
      </c>
      <c r="G7" s="28">
        <v>0.04</v>
      </c>
      <c r="H7" s="28">
        <v>37.4</v>
      </c>
      <c r="I7" s="28">
        <v>5.0000000000000001E-4</v>
      </c>
      <c r="J7" s="28">
        <v>22.5</v>
      </c>
      <c r="K7" s="28"/>
      <c r="L7" s="28">
        <v>0.05</v>
      </c>
      <c r="M7" s="28">
        <v>1.2</v>
      </c>
      <c r="N7" s="28">
        <v>1.5</v>
      </c>
      <c r="O7" s="28">
        <v>2.5000000000000001E-2</v>
      </c>
      <c r="P7" s="28">
        <v>1.4999999999999999E-2</v>
      </c>
    </row>
    <row r="8" spans="2:16">
      <c r="B8" s="70"/>
      <c r="C8" s="29" t="s">
        <v>12</v>
      </c>
      <c r="D8" s="26"/>
      <c r="E8" s="26">
        <f>SUM(E4:E7)</f>
        <v>8.75</v>
      </c>
      <c r="F8" s="26">
        <f t="shared" ref="F8:H8" si="0">SUM(F4:F7)</f>
        <v>11.399999999999999</v>
      </c>
      <c r="G8" s="26">
        <f t="shared" si="0"/>
        <v>41.65</v>
      </c>
      <c r="H8" s="26">
        <f t="shared" si="0"/>
        <v>324.05</v>
      </c>
      <c r="I8" s="26">
        <f t="shared" ref="I8:P8" si="1">SUM(I3:I7)</f>
        <v>0.22850000000000001</v>
      </c>
      <c r="J8" s="26">
        <f t="shared" si="1"/>
        <v>54.5</v>
      </c>
      <c r="K8" s="26">
        <f t="shared" si="1"/>
        <v>1.95</v>
      </c>
      <c r="L8" s="26">
        <f t="shared" si="1"/>
        <v>1.385</v>
      </c>
      <c r="M8" s="26">
        <f t="shared" si="1"/>
        <v>192.45</v>
      </c>
      <c r="N8" s="26">
        <f t="shared" si="1"/>
        <v>169</v>
      </c>
      <c r="O8" s="26">
        <f t="shared" si="1"/>
        <v>32.524999999999999</v>
      </c>
      <c r="P8" s="26">
        <f t="shared" si="1"/>
        <v>1.2899999999999998</v>
      </c>
    </row>
    <row r="9" spans="2:16" ht="12.75">
      <c r="B9" s="70"/>
      <c r="C9" s="7" t="s">
        <v>65</v>
      </c>
      <c r="D9" s="5">
        <v>40</v>
      </c>
      <c r="E9" s="5">
        <v>5.0999999999999996</v>
      </c>
      <c r="F9" s="5">
        <v>4.5999999999999996</v>
      </c>
      <c r="G9" s="5">
        <v>0.3</v>
      </c>
      <c r="H9" s="5">
        <v>63</v>
      </c>
      <c r="I9" s="5">
        <v>2.8000000000000001E-2</v>
      </c>
      <c r="J9" s="6">
        <v>104</v>
      </c>
      <c r="K9" s="6"/>
      <c r="L9" s="6">
        <v>0.24</v>
      </c>
      <c r="M9" s="6">
        <v>22</v>
      </c>
      <c r="N9" s="6">
        <v>76.8</v>
      </c>
      <c r="O9" s="6">
        <v>4.8</v>
      </c>
      <c r="P9" s="6">
        <v>1</v>
      </c>
    </row>
    <row r="10" spans="2:16">
      <c r="B10" s="70"/>
      <c r="C10" s="43" t="s">
        <v>146</v>
      </c>
      <c r="D10" s="28">
        <v>200</v>
      </c>
      <c r="E10" s="26">
        <v>2.8</v>
      </c>
      <c r="F10" s="26">
        <v>4.8</v>
      </c>
      <c r="G10" s="26">
        <v>13.96</v>
      </c>
      <c r="H10" s="26" t="s">
        <v>147</v>
      </c>
      <c r="I10" s="26">
        <v>0.04</v>
      </c>
      <c r="J10" s="26"/>
      <c r="K10" s="26">
        <v>0.9</v>
      </c>
      <c r="L10" s="26"/>
      <c r="M10" s="26">
        <v>184.92</v>
      </c>
      <c r="N10" s="26"/>
      <c r="O10" s="26"/>
      <c r="P10" s="26">
        <v>0.18</v>
      </c>
    </row>
    <row r="11" spans="2:16">
      <c r="B11" s="70"/>
      <c r="C11" s="27" t="s">
        <v>39</v>
      </c>
      <c r="D11" s="28">
        <v>40</v>
      </c>
      <c r="E11" s="28">
        <v>3.04</v>
      </c>
      <c r="F11" s="28">
        <v>0.36</v>
      </c>
      <c r="G11" s="28">
        <v>19.88</v>
      </c>
      <c r="H11" s="28">
        <v>90.4</v>
      </c>
      <c r="I11" s="28">
        <v>6.4000000000000001E-2</v>
      </c>
      <c r="J11" s="44">
        <v>4.0000000000000002E-4</v>
      </c>
      <c r="K11" s="28"/>
      <c r="L11" s="28">
        <v>0.78400000000000003</v>
      </c>
      <c r="M11" s="28">
        <v>8</v>
      </c>
      <c r="N11" s="28">
        <v>26</v>
      </c>
      <c r="O11" s="28">
        <v>5.6</v>
      </c>
      <c r="P11" s="28">
        <v>0.44</v>
      </c>
    </row>
    <row r="12" spans="2:16">
      <c r="B12" s="71"/>
      <c r="C12" s="29" t="s">
        <v>12</v>
      </c>
      <c r="D12" s="26"/>
      <c r="E12" s="26">
        <f>SUM(E10:E11)</f>
        <v>5.84</v>
      </c>
      <c r="F12" s="26">
        <f t="shared" ref="F12:P12" si="2">SUM(F10:F11)</f>
        <v>5.16</v>
      </c>
      <c r="G12" s="26">
        <f t="shared" si="2"/>
        <v>33.840000000000003</v>
      </c>
      <c r="H12" s="26">
        <f t="shared" si="2"/>
        <v>90.4</v>
      </c>
      <c r="I12" s="26">
        <f t="shared" si="2"/>
        <v>0.10400000000000001</v>
      </c>
      <c r="J12" s="26">
        <f t="shared" si="2"/>
        <v>4.0000000000000002E-4</v>
      </c>
      <c r="K12" s="26">
        <f t="shared" si="2"/>
        <v>0.9</v>
      </c>
      <c r="L12" s="26">
        <f t="shared" si="2"/>
        <v>0.78400000000000003</v>
      </c>
      <c r="M12" s="26">
        <f t="shared" si="2"/>
        <v>192.92</v>
      </c>
      <c r="N12" s="26">
        <f t="shared" si="2"/>
        <v>26</v>
      </c>
      <c r="O12" s="26">
        <f t="shared" si="2"/>
        <v>5.6</v>
      </c>
      <c r="P12" s="26">
        <f t="shared" si="2"/>
        <v>0.62</v>
      </c>
    </row>
    <row r="13" spans="2:16" ht="10.5" customHeight="1">
      <c r="B13" s="30" t="s">
        <v>12</v>
      </c>
      <c r="C13" s="29"/>
      <c r="D13" s="28"/>
      <c r="E13" s="26">
        <f t="shared" ref="E13:P13" si="3">E8+E9+E12</f>
        <v>19.689999999999998</v>
      </c>
      <c r="F13" s="26">
        <f t="shared" si="3"/>
        <v>21.159999999999997</v>
      </c>
      <c r="G13" s="26">
        <f t="shared" si="3"/>
        <v>75.789999999999992</v>
      </c>
      <c r="H13" s="26">
        <f t="shared" si="3"/>
        <v>477.45000000000005</v>
      </c>
      <c r="I13" s="26">
        <f t="shared" si="3"/>
        <v>0.36050000000000004</v>
      </c>
      <c r="J13" s="26">
        <f t="shared" si="3"/>
        <v>158.50040000000001</v>
      </c>
      <c r="K13" s="26">
        <f t="shared" si="3"/>
        <v>2.85</v>
      </c>
      <c r="L13" s="26">
        <f t="shared" si="3"/>
        <v>2.4089999999999998</v>
      </c>
      <c r="M13" s="26">
        <f t="shared" si="3"/>
        <v>407.37</v>
      </c>
      <c r="N13" s="26">
        <f t="shared" si="3"/>
        <v>271.8</v>
      </c>
      <c r="O13" s="26">
        <f t="shared" si="3"/>
        <v>42.924999999999997</v>
      </c>
      <c r="P13" s="26">
        <f t="shared" si="3"/>
        <v>2.91</v>
      </c>
    </row>
    <row r="14" spans="2:16" ht="15.75" customHeight="1">
      <c r="B14" s="69" t="s">
        <v>33</v>
      </c>
      <c r="C14" s="29" t="s">
        <v>18</v>
      </c>
      <c r="D14" s="28">
        <v>100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>
      <c r="B15" s="70"/>
      <c r="C15" s="27" t="s">
        <v>19</v>
      </c>
      <c r="D15" s="28">
        <v>80</v>
      </c>
      <c r="E15" s="28">
        <v>0.36</v>
      </c>
      <c r="F15" s="28">
        <v>0</v>
      </c>
      <c r="G15" s="28">
        <v>2.52</v>
      </c>
      <c r="H15" s="28">
        <v>11.94</v>
      </c>
      <c r="I15" s="28">
        <v>3.5999999999999997E-2</v>
      </c>
      <c r="J15" s="28">
        <v>49.8</v>
      </c>
      <c r="K15" s="28">
        <v>12</v>
      </c>
      <c r="L15" s="28"/>
      <c r="M15" s="28">
        <v>4.8</v>
      </c>
      <c r="N15" s="28">
        <v>12.3</v>
      </c>
      <c r="O15" s="28"/>
      <c r="P15" s="28">
        <v>0.54</v>
      </c>
    </row>
    <row r="16" spans="2:16">
      <c r="B16" s="70"/>
      <c r="C16" s="27" t="s">
        <v>20</v>
      </c>
      <c r="D16" s="28">
        <v>20</v>
      </c>
      <c r="E16" s="28">
        <v>0.26</v>
      </c>
      <c r="F16" s="28">
        <v>0</v>
      </c>
      <c r="G16" s="28">
        <v>0.92</v>
      </c>
      <c r="H16" s="28">
        <v>4.8</v>
      </c>
      <c r="I16" s="28">
        <v>2.5000000000000001E-3</v>
      </c>
      <c r="J16" s="28"/>
      <c r="K16" s="28">
        <v>0.37</v>
      </c>
      <c r="L16" s="28">
        <v>1E-3</v>
      </c>
      <c r="M16" s="28">
        <v>1.55</v>
      </c>
      <c r="N16" s="28">
        <v>1.45</v>
      </c>
      <c r="O16" s="28">
        <v>0.5</v>
      </c>
      <c r="P16" s="28">
        <v>0.04</v>
      </c>
    </row>
    <row r="17" spans="2:16">
      <c r="B17" s="70"/>
      <c r="C17" s="27" t="s">
        <v>21</v>
      </c>
      <c r="D17" s="28">
        <v>5</v>
      </c>
      <c r="E17" s="28">
        <v>0</v>
      </c>
      <c r="F17" s="28">
        <v>5</v>
      </c>
      <c r="G17" s="28">
        <v>0</v>
      </c>
      <c r="H17" s="28">
        <v>44.95</v>
      </c>
      <c r="I17" s="28"/>
      <c r="J17" s="28"/>
      <c r="K17" s="28"/>
      <c r="L17" s="28">
        <v>2.2000000000000002</v>
      </c>
      <c r="M17" s="28"/>
      <c r="N17" s="28">
        <v>0.1</v>
      </c>
      <c r="O17" s="28"/>
      <c r="P17" s="28"/>
    </row>
    <row r="18" spans="2:16">
      <c r="B18" s="70"/>
      <c r="C18" s="29" t="s">
        <v>12</v>
      </c>
      <c r="D18" s="26"/>
      <c r="E18" s="26">
        <f>SUM(E15:E17)</f>
        <v>0.62</v>
      </c>
      <c r="F18" s="26">
        <f t="shared" ref="F18:H18" si="4">SUM(F15:F17)</f>
        <v>5</v>
      </c>
      <c r="G18" s="26">
        <f t="shared" si="4"/>
        <v>3.44</v>
      </c>
      <c r="H18" s="26">
        <f t="shared" si="4"/>
        <v>61.69</v>
      </c>
      <c r="I18" s="26">
        <f>SUM(I15:I17)</f>
        <v>3.85E-2</v>
      </c>
      <c r="J18" s="26">
        <f t="shared" ref="J18:P18" si="5">SUM(J15:J17)</f>
        <v>49.8</v>
      </c>
      <c r="K18" s="26">
        <f t="shared" si="5"/>
        <v>12.37</v>
      </c>
      <c r="L18" s="26">
        <f t="shared" si="5"/>
        <v>2.2010000000000001</v>
      </c>
      <c r="M18" s="26">
        <f t="shared" si="5"/>
        <v>6.35</v>
      </c>
      <c r="N18" s="26">
        <f t="shared" si="5"/>
        <v>13.85</v>
      </c>
      <c r="O18" s="26">
        <f t="shared" si="5"/>
        <v>0.5</v>
      </c>
      <c r="P18" s="26">
        <f t="shared" si="5"/>
        <v>0.58000000000000007</v>
      </c>
    </row>
    <row r="19" spans="2:16">
      <c r="B19" s="70"/>
      <c r="C19" s="29" t="s">
        <v>22</v>
      </c>
      <c r="D19" s="28">
        <v>250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2.75">
      <c r="B20" s="70"/>
      <c r="C20" s="27" t="s">
        <v>23</v>
      </c>
      <c r="D20" s="5">
        <v>90</v>
      </c>
      <c r="E20" s="5">
        <v>1.5</v>
      </c>
      <c r="F20" s="5">
        <v>0</v>
      </c>
      <c r="G20" s="5">
        <v>11.4</v>
      </c>
      <c r="H20" s="5">
        <v>53.9</v>
      </c>
      <c r="I20" s="28">
        <v>8.4000000000000005E-2</v>
      </c>
      <c r="J20" s="28">
        <v>2.1</v>
      </c>
      <c r="K20" s="28">
        <v>14</v>
      </c>
      <c r="L20" s="28">
        <v>7.0000000000000007E-2</v>
      </c>
      <c r="M20" s="28">
        <v>7</v>
      </c>
      <c r="N20" s="28">
        <v>40.6</v>
      </c>
      <c r="O20" s="28">
        <v>16.100000000000001</v>
      </c>
      <c r="P20" s="28">
        <v>0.63</v>
      </c>
    </row>
    <row r="21" spans="2:16">
      <c r="B21" s="70"/>
      <c r="C21" s="27" t="s">
        <v>24</v>
      </c>
      <c r="D21" s="28">
        <v>10</v>
      </c>
      <c r="E21" s="28">
        <v>3.12</v>
      </c>
      <c r="F21" s="28">
        <v>0.55000000000000004</v>
      </c>
      <c r="G21" s="28">
        <v>12.7</v>
      </c>
      <c r="H21" s="28">
        <v>77.5</v>
      </c>
      <c r="I21" s="28">
        <v>0.18</v>
      </c>
      <c r="J21" s="28">
        <v>0.4</v>
      </c>
      <c r="K21" s="28"/>
      <c r="L21" s="28">
        <v>0.1</v>
      </c>
      <c r="M21" s="28">
        <v>17.8</v>
      </c>
      <c r="N21" s="28">
        <v>25.7</v>
      </c>
      <c r="O21" s="28">
        <v>17.600000000000001</v>
      </c>
      <c r="P21" s="28">
        <v>1.4</v>
      </c>
    </row>
    <row r="22" spans="2:16">
      <c r="B22" s="70"/>
      <c r="C22" s="27" t="s">
        <v>20</v>
      </c>
      <c r="D22" s="28">
        <v>20</v>
      </c>
      <c r="E22" s="28">
        <v>0.26</v>
      </c>
      <c r="F22" s="28">
        <v>0</v>
      </c>
      <c r="G22" s="28">
        <v>0.92</v>
      </c>
      <c r="H22" s="28">
        <v>4.8</v>
      </c>
      <c r="I22" s="28">
        <v>2.5000000000000001E-3</v>
      </c>
      <c r="J22" s="28"/>
      <c r="K22" s="28">
        <v>0.37</v>
      </c>
      <c r="L22" s="28">
        <v>1E-3</v>
      </c>
      <c r="M22" s="28">
        <v>1.55</v>
      </c>
      <c r="N22" s="28">
        <v>1.45</v>
      </c>
      <c r="O22" s="28">
        <v>0.5</v>
      </c>
      <c r="P22" s="28">
        <v>0.04</v>
      </c>
    </row>
    <row r="23" spans="2:16">
      <c r="B23" s="70"/>
      <c r="C23" s="27" t="s">
        <v>25</v>
      </c>
      <c r="D23" s="28">
        <v>20</v>
      </c>
      <c r="E23" s="28">
        <v>0.3</v>
      </c>
      <c r="F23" s="28">
        <v>0</v>
      </c>
      <c r="G23" s="28">
        <v>1.4</v>
      </c>
      <c r="H23" s="28">
        <v>7</v>
      </c>
      <c r="I23" s="28">
        <v>8.9999999999999993E-3</v>
      </c>
      <c r="J23" s="28">
        <v>125.25</v>
      </c>
      <c r="K23" s="28">
        <v>0.75</v>
      </c>
      <c r="L23" s="28">
        <v>9.9000000000000005E-2</v>
      </c>
      <c r="M23" s="28">
        <v>4.95</v>
      </c>
      <c r="N23" s="28">
        <v>5.25</v>
      </c>
      <c r="O23" s="28">
        <v>1.8</v>
      </c>
      <c r="P23" s="28">
        <v>0.105</v>
      </c>
    </row>
    <row r="24" spans="2:16">
      <c r="B24" s="70"/>
      <c r="C24" s="27" t="s">
        <v>21</v>
      </c>
      <c r="D24" s="28">
        <v>5</v>
      </c>
      <c r="E24" s="28">
        <v>0</v>
      </c>
      <c r="F24" s="28">
        <v>5</v>
      </c>
      <c r="G24" s="28">
        <v>0</v>
      </c>
      <c r="H24" s="28">
        <v>44.95</v>
      </c>
      <c r="I24" s="28"/>
      <c r="J24" s="28"/>
      <c r="K24" s="28"/>
      <c r="L24" s="28">
        <v>2.2000000000000002</v>
      </c>
      <c r="M24" s="28"/>
      <c r="N24" s="28">
        <v>0.1</v>
      </c>
      <c r="O24" s="28"/>
      <c r="P24" s="28"/>
    </row>
    <row r="25" spans="2:16" ht="12.75">
      <c r="B25" s="70"/>
      <c r="C25" s="27" t="s">
        <v>26</v>
      </c>
      <c r="D25" s="28">
        <v>40</v>
      </c>
      <c r="E25" s="5">
        <v>8.4</v>
      </c>
      <c r="F25" s="5">
        <v>5.4</v>
      </c>
      <c r="G25" s="5">
        <v>0</v>
      </c>
      <c r="H25" s="5">
        <v>88</v>
      </c>
      <c r="I25" s="5">
        <v>3.5999999999999997E-2</v>
      </c>
      <c r="J25" s="6">
        <v>0.03</v>
      </c>
      <c r="K25" s="6">
        <v>0.8</v>
      </c>
      <c r="L25" s="6">
        <v>0</v>
      </c>
      <c r="M25" s="6">
        <v>6.4</v>
      </c>
      <c r="N25" s="6">
        <v>66</v>
      </c>
      <c r="O25" s="6">
        <v>7.6</v>
      </c>
      <c r="P25" s="6">
        <v>0.64</v>
      </c>
    </row>
    <row r="26" spans="2:16">
      <c r="B26" s="70"/>
      <c r="C26" s="29" t="s">
        <v>12</v>
      </c>
      <c r="D26" s="28"/>
      <c r="E26" s="26">
        <f>SUM(E20:E25)</f>
        <v>13.58</v>
      </c>
      <c r="F26" s="26">
        <f t="shared" ref="F26:H26" si="6">SUM(F20:F25)</f>
        <v>10.95</v>
      </c>
      <c r="G26" s="26">
        <f t="shared" si="6"/>
        <v>26.42</v>
      </c>
      <c r="H26" s="26">
        <f t="shared" si="6"/>
        <v>276.15000000000003</v>
      </c>
      <c r="I26" s="26">
        <f>SUM(I20:I25)</f>
        <v>0.3115</v>
      </c>
      <c r="J26" s="26">
        <f t="shared" ref="J26:P26" si="7">SUM(J20:J25)</f>
        <v>127.78</v>
      </c>
      <c r="K26" s="26">
        <f t="shared" si="7"/>
        <v>15.92</v>
      </c>
      <c r="L26" s="26">
        <f t="shared" si="7"/>
        <v>2.4700000000000002</v>
      </c>
      <c r="M26" s="26">
        <f t="shared" si="7"/>
        <v>37.700000000000003</v>
      </c>
      <c r="N26" s="26">
        <f t="shared" si="7"/>
        <v>139.1</v>
      </c>
      <c r="O26" s="26">
        <f t="shared" si="7"/>
        <v>43.6</v>
      </c>
      <c r="P26" s="26">
        <f t="shared" si="7"/>
        <v>2.8149999999999999</v>
      </c>
    </row>
    <row r="27" spans="2:16">
      <c r="B27" s="70"/>
      <c r="C27" s="29" t="s">
        <v>116</v>
      </c>
      <c r="D27" s="28">
        <v>200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>
      <c r="B28" s="70"/>
      <c r="C28" s="27" t="s">
        <v>27</v>
      </c>
      <c r="D28" s="28">
        <v>40</v>
      </c>
      <c r="E28" s="28">
        <v>2.56</v>
      </c>
      <c r="F28" s="28">
        <v>0.36</v>
      </c>
      <c r="G28" s="28">
        <v>29</v>
      </c>
      <c r="H28" s="28">
        <v>132.80000000000001</v>
      </c>
      <c r="I28" s="28">
        <v>0.13600000000000001</v>
      </c>
      <c r="J28" s="28"/>
      <c r="K28" s="28"/>
      <c r="L28" s="28"/>
      <c r="M28" s="28">
        <v>16</v>
      </c>
      <c r="N28" s="28"/>
      <c r="O28" s="28"/>
      <c r="P28" s="28">
        <v>0.84</v>
      </c>
    </row>
    <row r="29" spans="2:16" ht="12.75">
      <c r="B29" s="70"/>
      <c r="C29" s="27" t="s">
        <v>92</v>
      </c>
      <c r="D29" s="5">
        <v>90</v>
      </c>
      <c r="E29" s="5">
        <v>9.1199999999999992</v>
      </c>
      <c r="F29" s="5">
        <v>12.16</v>
      </c>
      <c r="G29" s="5">
        <v>0</v>
      </c>
      <c r="H29" s="5">
        <v>156.19999999999999</v>
      </c>
      <c r="I29" s="5">
        <v>0.02</v>
      </c>
      <c r="J29" s="5"/>
      <c r="K29" s="5"/>
      <c r="L29" s="5"/>
      <c r="M29" s="5">
        <v>3.6</v>
      </c>
      <c r="N29" s="5">
        <v>69.400000000000006</v>
      </c>
      <c r="O29" s="5">
        <v>46.2</v>
      </c>
      <c r="P29" s="5">
        <v>1.675</v>
      </c>
    </row>
    <row r="30" spans="2:16">
      <c r="B30" s="70"/>
      <c r="C30" s="27" t="s">
        <v>20</v>
      </c>
      <c r="D30" s="28">
        <v>20</v>
      </c>
      <c r="E30" s="28">
        <v>0.26</v>
      </c>
      <c r="F30" s="28">
        <v>0</v>
      </c>
      <c r="G30" s="28">
        <v>0.92</v>
      </c>
      <c r="H30" s="28">
        <v>4.8</v>
      </c>
      <c r="I30" s="28">
        <v>2.5000000000000001E-3</v>
      </c>
      <c r="J30" s="28"/>
      <c r="K30" s="28">
        <v>0.37</v>
      </c>
      <c r="L30" s="28">
        <v>1E-3</v>
      </c>
      <c r="M30" s="28">
        <v>1.55</v>
      </c>
      <c r="N30" s="28">
        <v>1.45</v>
      </c>
      <c r="O30" s="28">
        <v>0.5</v>
      </c>
      <c r="P30" s="28">
        <v>0.04</v>
      </c>
    </row>
    <row r="31" spans="2:16">
      <c r="B31" s="70"/>
      <c r="C31" s="27" t="s">
        <v>25</v>
      </c>
      <c r="D31" s="28">
        <v>30</v>
      </c>
      <c r="E31" s="28">
        <v>0.45</v>
      </c>
      <c r="F31" s="28">
        <v>0</v>
      </c>
      <c r="G31" s="28">
        <v>2.1</v>
      </c>
      <c r="H31" s="28">
        <v>10.5</v>
      </c>
      <c r="I31" s="28">
        <v>1.35E-2</v>
      </c>
      <c r="J31" s="28">
        <v>185.87</v>
      </c>
      <c r="K31" s="28">
        <v>1.125</v>
      </c>
      <c r="L31" s="28">
        <v>0.14799999999999999</v>
      </c>
      <c r="M31" s="28">
        <v>7.42</v>
      </c>
      <c r="N31" s="28">
        <v>7.87</v>
      </c>
      <c r="O31" s="28">
        <v>2.7</v>
      </c>
      <c r="P31" s="28">
        <v>0.105</v>
      </c>
    </row>
    <row r="32" spans="2:16" ht="12.75">
      <c r="B32" s="70"/>
      <c r="C32" s="27" t="s">
        <v>11</v>
      </c>
      <c r="D32" s="5">
        <v>10</v>
      </c>
      <c r="E32" s="5">
        <v>0.06</v>
      </c>
      <c r="F32" s="5">
        <v>6.2</v>
      </c>
      <c r="G32" s="5">
        <v>0.08</v>
      </c>
      <c r="H32" s="5">
        <v>64.8</v>
      </c>
      <c r="I32" s="28">
        <v>5.0000000000000001E-4</v>
      </c>
      <c r="J32" s="28">
        <v>22.5</v>
      </c>
      <c r="K32" s="28"/>
      <c r="L32" s="28">
        <v>0.05</v>
      </c>
      <c r="M32" s="28">
        <v>1.2</v>
      </c>
      <c r="N32" s="28">
        <v>1.5</v>
      </c>
      <c r="O32" s="28">
        <v>2.5000000000000001E-2</v>
      </c>
      <c r="P32" s="28">
        <v>1.4999999999999999E-2</v>
      </c>
    </row>
    <row r="33" spans="2:16">
      <c r="B33" s="70"/>
      <c r="C33" s="29" t="s">
        <v>12</v>
      </c>
      <c r="D33" s="26"/>
      <c r="E33" s="26">
        <f>SUM(E28:E32)</f>
        <v>12.45</v>
      </c>
      <c r="F33" s="26">
        <f t="shared" ref="F33:H33" si="8">SUM(F28:F32)</f>
        <v>18.72</v>
      </c>
      <c r="G33" s="26">
        <f t="shared" si="8"/>
        <v>32.1</v>
      </c>
      <c r="H33" s="26">
        <f t="shared" si="8"/>
        <v>369.1</v>
      </c>
      <c r="I33" s="26">
        <f>SUM(I28:I32)</f>
        <v>0.17250000000000001</v>
      </c>
      <c r="J33" s="26">
        <f t="shared" ref="J33:P33" si="9">SUM(J28:J32)</f>
        <v>208.37</v>
      </c>
      <c r="K33" s="26">
        <f t="shared" si="9"/>
        <v>1.4950000000000001</v>
      </c>
      <c r="L33" s="26">
        <f t="shared" si="9"/>
        <v>0.19900000000000001</v>
      </c>
      <c r="M33" s="26">
        <f t="shared" si="9"/>
        <v>29.77</v>
      </c>
      <c r="N33" s="26">
        <f t="shared" si="9"/>
        <v>80.220000000000013</v>
      </c>
      <c r="O33" s="26">
        <f t="shared" si="9"/>
        <v>49.425000000000004</v>
      </c>
      <c r="P33" s="26">
        <f t="shared" si="9"/>
        <v>2.6750000000000003</v>
      </c>
    </row>
    <row r="34" spans="2:16">
      <c r="B34" s="70"/>
      <c r="C34" s="29" t="s">
        <v>28</v>
      </c>
      <c r="D34" s="28">
        <v>200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>
      <c r="B35" s="70"/>
      <c r="C35" s="27" t="s">
        <v>29</v>
      </c>
      <c r="D35" s="28">
        <v>10</v>
      </c>
      <c r="E35" s="28">
        <v>0.4</v>
      </c>
      <c r="F35" s="28">
        <v>0</v>
      </c>
      <c r="G35" s="28">
        <v>4.08</v>
      </c>
      <c r="H35" s="28">
        <v>18.559999999999999</v>
      </c>
      <c r="I35" s="28">
        <v>8.0000000000000002E-3</v>
      </c>
      <c r="J35" s="28">
        <v>46.6</v>
      </c>
      <c r="K35" s="28">
        <v>0.32</v>
      </c>
      <c r="L35" s="28">
        <v>0.44</v>
      </c>
      <c r="M35" s="28">
        <v>12.8</v>
      </c>
      <c r="N35" s="28">
        <v>11.68</v>
      </c>
      <c r="O35" s="28">
        <v>8.4</v>
      </c>
      <c r="P35" s="28">
        <v>0.25600000000000001</v>
      </c>
    </row>
    <row r="36" spans="2:16">
      <c r="B36" s="70"/>
      <c r="C36" s="27" t="s">
        <v>30</v>
      </c>
      <c r="D36" s="28">
        <v>10</v>
      </c>
      <c r="E36" s="28">
        <v>0.2</v>
      </c>
      <c r="F36" s="28">
        <v>0</v>
      </c>
      <c r="G36" s="28">
        <v>4.5999999999999996</v>
      </c>
      <c r="H36" s="28">
        <v>20.48</v>
      </c>
      <c r="I36" s="28">
        <v>1.6000000000000001E-3</v>
      </c>
      <c r="J36" s="28">
        <v>0.8</v>
      </c>
      <c r="K36" s="28">
        <v>0.24</v>
      </c>
      <c r="L36" s="28">
        <v>0.14399999999999999</v>
      </c>
      <c r="M36" s="28">
        <v>6.4</v>
      </c>
      <c r="N36" s="28">
        <v>6.64</v>
      </c>
      <c r="O36" s="28">
        <v>8.16</v>
      </c>
      <c r="P36" s="28">
        <v>0.24</v>
      </c>
    </row>
    <row r="37" spans="2:16">
      <c r="B37" s="70"/>
      <c r="C37" s="27" t="s">
        <v>10</v>
      </c>
      <c r="D37" s="28">
        <v>10</v>
      </c>
      <c r="E37" s="28">
        <v>0</v>
      </c>
      <c r="F37" s="28">
        <v>0</v>
      </c>
      <c r="G37" s="28">
        <v>15</v>
      </c>
      <c r="H37" s="28">
        <v>59.85</v>
      </c>
      <c r="I37" s="28"/>
      <c r="J37" s="28"/>
      <c r="K37" s="28"/>
      <c r="L37" s="28"/>
      <c r="M37" s="28">
        <v>0.45</v>
      </c>
      <c r="N37" s="28"/>
      <c r="O37" s="28"/>
      <c r="P37" s="28">
        <v>4.4999999999999998E-2</v>
      </c>
    </row>
    <row r="38" spans="2:16" ht="12.75">
      <c r="B38" s="70"/>
      <c r="C38" s="27" t="s">
        <v>13</v>
      </c>
      <c r="D38" s="5">
        <v>80</v>
      </c>
      <c r="E38" s="5">
        <f>2.28*2</f>
        <v>4.5599999999999996</v>
      </c>
      <c r="F38" s="5">
        <v>0.48</v>
      </c>
      <c r="G38" s="5">
        <v>29.52</v>
      </c>
      <c r="H38" s="5">
        <v>141</v>
      </c>
      <c r="I38" s="28">
        <v>0.12</v>
      </c>
      <c r="J38" s="28"/>
      <c r="K38" s="28"/>
      <c r="L38" s="28">
        <v>0.6</v>
      </c>
      <c r="M38" s="28">
        <v>13.8</v>
      </c>
      <c r="N38" s="28">
        <v>50.2</v>
      </c>
      <c r="O38" s="28">
        <v>19.8</v>
      </c>
      <c r="P38" s="28">
        <v>1.1399999999999999</v>
      </c>
    </row>
    <row r="39" spans="2:16" ht="12.75">
      <c r="B39" s="70"/>
      <c r="C39" s="27" t="s">
        <v>31</v>
      </c>
      <c r="D39" s="5">
        <v>72</v>
      </c>
      <c r="E39" s="5">
        <v>4.75</v>
      </c>
      <c r="F39" s="5">
        <v>0.44</v>
      </c>
      <c r="G39" s="5">
        <v>13.36</v>
      </c>
      <c r="H39" s="5">
        <v>69.599999999999994</v>
      </c>
      <c r="I39" s="5">
        <v>7.1999999999999995E-2</v>
      </c>
      <c r="J39" s="6">
        <v>2.4</v>
      </c>
      <c r="K39" s="6"/>
      <c r="L39" s="6">
        <v>0.88</v>
      </c>
      <c r="M39" s="6">
        <v>14</v>
      </c>
      <c r="N39" s="6">
        <v>63.2</v>
      </c>
      <c r="O39" s="6">
        <v>18.8</v>
      </c>
      <c r="P39" s="6">
        <v>1.56</v>
      </c>
    </row>
    <row r="40" spans="2:16" ht="12.75">
      <c r="B40" s="70"/>
      <c r="C40" s="8" t="s">
        <v>46</v>
      </c>
      <c r="D40" s="5">
        <v>100</v>
      </c>
      <c r="E40" s="5">
        <v>0.3</v>
      </c>
      <c r="F40" s="5">
        <v>0</v>
      </c>
      <c r="G40" s="5">
        <v>7.5</v>
      </c>
      <c r="H40" s="5">
        <v>40</v>
      </c>
      <c r="I40" s="5">
        <v>0.02</v>
      </c>
      <c r="J40" s="6"/>
      <c r="K40" s="6">
        <v>5</v>
      </c>
      <c r="L40" s="6">
        <v>0.4</v>
      </c>
      <c r="M40" s="6">
        <v>19</v>
      </c>
      <c r="N40" s="6">
        <v>16</v>
      </c>
      <c r="O40" s="6">
        <v>12</v>
      </c>
      <c r="P40" s="6">
        <v>2.2999999999999998</v>
      </c>
    </row>
    <row r="41" spans="2:16" ht="11.25" customHeight="1">
      <c r="B41" s="71"/>
      <c r="C41" s="29" t="s">
        <v>12</v>
      </c>
      <c r="D41" s="28"/>
      <c r="E41" s="26">
        <f>SUM(E35:E40)</f>
        <v>10.210000000000001</v>
      </c>
      <c r="F41" s="26">
        <f t="shared" ref="F41:N41" si="10">SUM(F35:F40)</f>
        <v>0.91999999999999993</v>
      </c>
      <c r="G41" s="26">
        <f t="shared" si="10"/>
        <v>74.06</v>
      </c>
      <c r="H41" s="26">
        <f t="shared" si="10"/>
        <v>349.49</v>
      </c>
      <c r="I41" s="26">
        <f t="shared" si="10"/>
        <v>0.22159999999999999</v>
      </c>
      <c r="J41" s="26">
        <f t="shared" si="10"/>
        <v>49.8</v>
      </c>
      <c r="K41" s="26">
        <f t="shared" si="10"/>
        <v>5.5600000000000005</v>
      </c>
      <c r="L41" s="26">
        <f t="shared" si="10"/>
        <v>2.464</v>
      </c>
      <c r="M41" s="26">
        <f t="shared" si="10"/>
        <v>66.45</v>
      </c>
      <c r="N41" s="26">
        <f t="shared" si="10"/>
        <v>147.72000000000003</v>
      </c>
      <c r="O41" s="26">
        <f t="shared" ref="O41" si="11">SUM(O35:O40)</f>
        <v>67.16</v>
      </c>
      <c r="P41" s="26">
        <f t="shared" ref="P41" si="12">SUM(P35:P40)</f>
        <v>5.5410000000000004</v>
      </c>
    </row>
    <row r="42" spans="2:16">
      <c r="B42" s="31" t="s">
        <v>12</v>
      </c>
      <c r="C42" s="29"/>
      <c r="D42" s="28"/>
      <c r="E42" s="26">
        <f>E18+E26+E33+E41</f>
        <v>36.86</v>
      </c>
      <c r="F42" s="26">
        <f t="shared" ref="F42:H42" si="13">F18+F26+F33+F41</f>
        <v>35.590000000000003</v>
      </c>
      <c r="G42" s="26">
        <f t="shared" si="13"/>
        <v>136.02000000000001</v>
      </c>
      <c r="H42" s="26">
        <f t="shared" si="13"/>
        <v>1056.43</v>
      </c>
      <c r="I42" s="26">
        <f>SUM(I41+I33+I26+I18)</f>
        <v>0.74409999999999998</v>
      </c>
      <c r="J42" s="26">
        <f t="shared" ref="J42:O42" si="14">SUM(J41+J33+J26+J18)</f>
        <v>435.75000000000006</v>
      </c>
      <c r="K42" s="26">
        <f t="shared" si="14"/>
        <v>35.344999999999999</v>
      </c>
      <c r="L42" s="26">
        <f t="shared" si="14"/>
        <v>7.3339999999999996</v>
      </c>
      <c r="M42" s="26">
        <f t="shared" si="14"/>
        <v>140.27000000000001</v>
      </c>
      <c r="N42" s="26">
        <f t="shared" si="14"/>
        <v>380.8900000000001</v>
      </c>
      <c r="O42" s="26">
        <f t="shared" si="14"/>
        <v>160.685</v>
      </c>
      <c r="P42" s="26">
        <f>SUM(P41+P33+P26+P18)</f>
        <v>11.611000000000001</v>
      </c>
    </row>
    <row r="43" spans="2:16">
      <c r="B43" s="66" t="s">
        <v>128</v>
      </c>
    </row>
    <row r="44" spans="2:16">
      <c r="B44" s="67"/>
      <c r="C44" s="27" t="s">
        <v>130</v>
      </c>
      <c r="D44" s="28">
        <v>15</v>
      </c>
      <c r="E44" s="26">
        <v>7.0000000000000007E-2</v>
      </c>
      <c r="F44" s="26">
        <v>0.06</v>
      </c>
      <c r="G44" s="26">
        <v>1.17</v>
      </c>
      <c r="H44" s="26">
        <v>7.7</v>
      </c>
      <c r="I44" s="26"/>
      <c r="J44" s="26">
        <v>6.0000000000000001E-3</v>
      </c>
      <c r="K44" s="26"/>
      <c r="L44" s="26"/>
      <c r="M44" s="26">
        <v>1.5</v>
      </c>
      <c r="N44" s="26">
        <v>4.95</v>
      </c>
      <c r="O44" s="26">
        <v>0.3</v>
      </c>
      <c r="P44" s="26">
        <v>0.09</v>
      </c>
    </row>
    <row r="45" spans="2:16">
      <c r="B45" s="67"/>
      <c r="C45" s="29" t="s">
        <v>14</v>
      </c>
      <c r="D45" s="28">
        <v>200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>
      <c r="B46" s="67"/>
      <c r="C46" s="27" t="s">
        <v>15</v>
      </c>
      <c r="D46" s="28">
        <v>0.6</v>
      </c>
      <c r="E46" s="28">
        <v>0.04</v>
      </c>
      <c r="F46" s="28">
        <v>0</v>
      </c>
      <c r="G46" s="28">
        <v>0.08</v>
      </c>
      <c r="H46" s="28">
        <v>1.98</v>
      </c>
      <c r="I46" s="28"/>
      <c r="J46" s="28"/>
      <c r="K46" s="28"/>
      <c r="L46" s="28"/>
      <c r="M46" s="28"/>
      <c r="N46" s="28"/>
      <c r="O46" s="28"/>
      <c r="P46" s="28"/>
    </row>
    <row r="47" spans="2:16">
      <c r="B47" s="67"/>
      <c r="C47" s="27" t="s">
        <v>10</v>
      </c>
      <c r="D47" s="28">
        <v>10</v>
      </c>
      <c r="E47" s="28">
        <v>0</v>
      </c>
      <c r="F47" s="28">
        <v>0</v>
      </c>
      <c r="G47" s="28">
        <v>15</v>
      </c>
      <c r="H47" s="28">
        <v>59.85</v>
      </c>
      <c r="I47" s="28"/>
      <c r="J47" s="28"/>
      <c r="K47" s="28"/>
      <c r="L47" s="28"/>
      <c r="M47" s="28">
        <v>0.45</v>
      </c>
      <c r="N47" s="28"/>
      <c r="O47" s="28"/>
      <c r="P47" s="28">
        <v>4.4999999999999998E-2</v>
      </c>
    </row>
    <row r="48" spans="2:16">
      <c r="B48" s="68"/>
      <c r="C48" s="27" t="s">
        <v>16</v>
      </c>
      <c r="D48" s="28">
        <v>8</v>
      </c>
      <c r="E48" s="28">
        <v>0.1</v>
      </c>
      <c r="F48" s="28">
        <v>0</v>
      </c>
      <c r="G48" s="28">
        <v>0.2</v>
      </c>
      <c r="H48" s="28">
        <v>2.7</v>
      </c>
      <c r="I48" s="28">
        <v>2.8E-3</v>
      </c>
      <c r="J48" s="28"/>
      <c r="K48" s="28">
        <v>2.8</v>
      </c>
      <c r="L48" s="28"/>
      <c r="M48" s="28">
        <v>2.8</v>
      </c>
      <c r="N48" s="28"/>
      <c r="O48" s="28"/>
      <c r="P48" s="28">
        <v>4.2000000000000003E-2</v>
      </c>
    </row>
    <row r="49" spans="2:16" ht="22.5" customHeight="1">
      <c r="B49" s="29" t="s">
        <v>32</v>
      </c>
      <c r="C49" s="27"/>
      <c r="D49" s="28"/>
      <c r="E49" s="26">
        <f>E13+E42+E44+E46+E47+E48</f>
        <v>56.76</v>
      </c>
      <c r="F49" s="26">
        <f t="shared" ref="F49:P49" si="15">F13+F42+F44+F46+F47+F48</f>
        <v>56.81</v>
      </c>
      <c r="G49" s="26">
        <f t="shared" si="15"/>
        <v>228.26</v>
      </c>
      <c r="H49" s="26">
        <f t="shared" si="15"/>
        <v>1606.1100000000001</v>
      </c>
      <c r="I49" s="26">
        <f t="shared" si="15"/>
        <v>1.1073999999999999</v>
      </c>
      <c r="J49" s="26">
        <f t="shared" si="15"/>
        <v>594.2564000000001</v>
      </c>
      <c r="K49" s="26">
        <f t="shared" si="15"/>
        <v>40.994999999999997</v>
      </c>
      <c r="L49" s="26">
        <f t="shared" si="15"/>
        <v>9.7429999999999986</v>
      </c>
      <c r="M49" s="26">
        <f t="shared" si="15"/>
        <v>552.39</v>
      </c>
      <c r="N49" s="26">
        <f t="shared" si="15"/>
        <v>657.6400000000001</v>
      </c>
      <c r="O49" s="26">
        <f t="shared" si="15"/>
        <v>203.91000000000003</v>
      </c>
      <c r="P49" s="26">
        <f t="shared" si="15"/>
        <v>14.698</v>
      </c>
    </row>
    <row r="53" spans="2:16">
      <c r="C53" s="25"/>
    </row>
    <row r="54" spans="2:16">
      <c r="C54" s="25"/>
    </row>
    <row r="55" spans="2:16">
      <c r="C55" s="25"/>
    </row>
    <row r="56" spans="2:16">
      <c r="C56" s="25"/>
    </row>
  </sheetData>
  <mergeCells count="12">
    <mergeCell ref="B43:B48"/>
    <mergeCell ref="B14:B41"/>
    <mergeCell ref="B3:B12"/>
    <mergeCell ref="I1:L1"/>
    <mergeCell ref="M1:P1"/>
    <mergeCell ref="B1:B2"/>
    <mergeCell ref="C1:C2"/>
    <mergeCell ref="D1:D2"/>
    <mergeCell ref="E1:E2"/>
    <mergeCell ref="F1:F2"/>
    <mergeCell ref="G1:G2"/>
    <mergeCell ref="H1:H2"/>
  </mergeCells>
  <pageMargins left="0.70866141732283472" right="0.19685039370078741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Layout" topLeftCell="A34" workbookViewId="0">
      <selection activeCell="C9" sqref="C9:O9"/>
    </sheetView>
  </sheetViews>
  <sheetFormatPr defaultRowHeight="12.75"/>
  <cols>
    <col min="1" max="1" width="12.5703125" style="13" customWidth="1"/>
    <col min="2" max="2" width="29.28515625" style="14" customWidth="1"/>
    <col min="3" max="3" width="7" style="13" customWidth="1"/>
    <col min="4" max="4" width="7.5703125" style="13" customWidth="1"/>
    <col min="5" max="5" width="7" style="13" customWidth="1"/>
    <col min="6" max="6" width="11.5703125" style="13" customWidth="1"/>
    <col min="7" max="7" width="9.140625" style="13" customWidth="1"/>
    <col min="8" max="8" width="6.140625" style="13" customWidth="1"/>
    <col min="9" max="9" width="5.5703125" style="13" customWidth="1"/>
    <col min="10" max="10" width="6" style="13" customWidth="1"/>
    <col min="11" max="11" width="5" style="13" customWidth="1"/>
    <col min="12" max="12" width="5.7109375" style="13" customWidth="1"/>
    <col min="13" max="13" width="4.7109375" style="13" customWidth="1"/>
    <col min="14" max="14" width="5" style="13" customWidth="1"/>
    <col min="15" max="15" width="7" style="13" customWidth="1"/>
    <col min="16" max="16384" width="9.140625" style="13"/>
  </cols>
  <sheetData>
    <row r="1" spans="1:15" ht="15" customHeight="1">
      <c r="A1" s="62" t="s">
        <v>43</v>
      </c>
      <c r="B1" s="64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1" t="s">
        <v>94</v>
      </c>
      <c r="I1" s="61"/>
      <c r="J1" s="61"/>
      <c r="K1" s="61"/>
      <c r="L1" s="61" t="s">
        <v>95</v>
      </c>
      <c r="M1" s="61"/>
      <c r="N1" s="61"/>
      <c r="O1" s="61"/>
    </row>
    <row r="2" spans="1:15" ht="9.75" customHeight="1">
      <c r="A2" s="63"/>
      <c r="B2" s="65"/>
      <c r="C2" s="63"/>
      <c r="D2" s="63"/>
      <c r="E2" s="63"/>
      <c r="F2" s="63"/>
      <c r="G2" s="63"/>
      <c r="H2" s="2" t="s">
        <v>104</v>
      </c>
      <c r="I2" s="2" t="s">
        <v>96</v>
      </c>
      <c r="J2" s="2" t="s">
        <v>97</v>
      </c>
      <c r="K2" s="2" t="s">
        <v>98</v>
      </c>
      <c r="L2" s="2" t="s">
        <v>99</v>
      </c>
      <c r="M2" s="2" t="s">
        <v>100</v>
      </c>
      <c r="N2" s="2" t="s">
        <v>101</v>
      </c>
      <c r="O2" s="2" t="s">
        <v>102</v>
      </c>
    </row>
    <row r="3" spans="1:15" ht="14.25" customHeight="1">
      <c r="A3" s="56" t="s">
        <v>17</v>
      </c>
      <c r="B3" s="8" t="s">
        <v>34</v>
      </c>
      <c r="C3" s="5">
        <v>100</v>
      </c>
      <c r="D3" s="5">
        <v>0.35</v>
      </c>
      <c r="E3" s="5">
        <v>0</v>
      </c>
      <c r="F3" s="5">
        <v>8.67</v>
      </c>
      <c r="G3" s="5">
        <v>21.58</v>
      </c>
      <c r="H3" s="5">
        <v>0.03</v>
      </c>
      <c r="I3" s="5">
        <v>5</v>
      </c>
      <c r="J3" s="5">
        <v>10</v>
      </c>
      <c r="K3" s="5">
        <v>0.2</v>
      </c>
      <c r="L3" s="5">
        <v>16</v>
      </c>
      <c r="M3" s="5">
        <v>11</v>
      </c>
      <c r="N3" s="5">
        <v>9</v>
      </c>
      <c r="O3" s="5">
        <v>2.2000000000000002</v>
      </c>
    </row>
    <row r="4" spans="1:15" ht="15.75" customHeight="1">
      <c r="A4" s="59"/>
      <c r="B4" s="8" t="s">
        <v>35</v>
      </c>
      <c r="C4" s="5">
        <v>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9"/>
      <c r="B5" s="7" t="s">
        <v>36</v>
      </c>
      <c r="C5" s="5">
        <v>10</v>
      </c>
      <c r="D5" s="5">
        <v>2.56</v>
      </c>
      <c r="E5" s="5">
        <v>0.36</v>
      </c>
      <c r="F5" s="5">
        <v>29</v>
      </c>
      <c r="G5" s="5">
        <v>112.4</v>
      </c>
      <c r="H5" s="5">
        <v>3.2000000000000001E-2</v>
      </c>
      <c r="I5" s="5"/>
      <c r="J5" s="5"/>
      <c r="K5" s="5">
        <v>0.08</v>
      </c>
      <c r="L5" s="5">
        <v>2</v>
      </c>
      <c r="M5" s="5">
        <v>8.6</v>
      </c>
      <c r="N5" s="5">
        <v>2.4</v>
      </c>
      <c r="O5" s="5">
        <v>0.4</v>
      </c>
    </row>
    <row r="6" spans="1:15">
      <c r="A6" s="59"/>
      <c r="B6" s="7" t="s">
        <v>9</v>
      </c>
      <c r="C6" s="5">
        <v>120</v>
      </c>
      <c r="D6" s="5">
        <v>4.3499999999999996</v>
      </c>
      <c r="E6" s="5">
        <v>4.8</v>
      </c>
      <c r="F6" s="5">
        <v>7.05</v>
      </c>
      <c r="G6" s="5">
        <v>90</v>
      </c>
      <c r="H6" s="5">
        <v>0.06</v>
      </c>
      <c r="I6" s="6">
        <v>30</v>
      </c>
      <c r="J6" s="7">
        <v>1.95</v>
      </c>
      <c r="K6" s="5">
        <v>0.13500000000000001</v>
      </c>
      <c r="L6" s="5">
        <v>180</v>
      </c>
      <c r="M6" s="5">
        <v>142.5</v>
      </c>
      <c r="N6" s="5">
        <v>22.5</v>
      </c>
      <c r="O6" s="5">
        <v>0.15</v>
      </c>
    </row>
    <row r="7" spans="1:15">
      <c r="A7" s="59"/>
      <c r="B7" s="7" t="s">
        <v>10</v>
      </c>
      <c r="C7" s="5">
        <v>5</v>
      </c>
      <c r="D7" s="5">
        <v>0</v>
      </c>
      <c r="E7" s="5">
        <v>0</v>
      </c>
      <c r="F7" s="5">
        <v>5</v>
      </c>
      <c r="G7" s="5">
        <v>19.95</v>
      </c>
      <c r="H7" s="5"/>
      <c r="I7" s="5"/>
      <c r="J7" s="5"/>
      <c r="K7" s="5"/>
      <c r="L7" s="5">
        <v>0.15</v>
      </c>
      <c r="M7" s="5"/>
      <c r="N7" s="5"/>
      <c r="O7" s="5">
        <v>1.4999999999999999E-2</v>
      </c>
    </row>
    <row r="8" spans="1:15">
      <c r="A8" s="59"/>
      <c r="B8" s="7" t="s">
        <v>11</v>
      </c>
      <c r="C8" s="5">
        <v>5</v>
      </c>
      <c r="D8" s="5">
        <v>0.03</v>
      </c>
      <c r="E8" s="5">
        <v>4.0999999999999996</v>
      </c>
      <c r="F8" s="5">
        <v>0.04</v>
      </c>
      <c r="G8" s="5">
        <v>37.4</v>
      </c>
      <c r="H8" s="28">
        <v>5.0000000000000001E-4</v>
      </c>
      <c r="I8" s="28">
        <v>22.5</v>
      </c>
      <c r="J8" s="28"/>
      <c r="K8" s="28">
        <v>0.05</v>
      </c>
      <c r="L8" s="28">
        <v>1.2</v>
      </c>
      <c r="M8" s="28">
        <v>1.5</v>
      </c>
      <c r="N8" s="28">
        <v>2.5000000000000001E-2</v>
      </c>
      <c r="O8" s="28">
        <v>1.4999999999999999E-2</v>
      </c>
    </row>
    <row r="9" spans="1:15">
      <c r="A9" s="59"/>
      <c r="B9" s="8" t="s">
        <v>12</v>
      </c>
      <c r="C9" s="5"/>
      <c r="D9" s="2">
        <f>SUM(D5:D8)</f>
        <v>6.94</v>
      </c>
      <c r="E9" s="2">
        <f t="shared" ref="E9:G9" si="0">SUM(E5:E8)</f>
        <v>9.26</v>
      </c>
      <c r="F9" s="2">
        <f t="shared" si="0"/>
        <v>41.089999999999996</v>
      </c>
      <c r="G9" s="2">
        <f t="shared" si="0"/>
        <v>259.75</v>
      </c>
      <c r="H9" s="2">
        <f>SUM(H3:H8)</f>
        <v>0.1225</v>
      </c>
      <c r="I9" s="2">
        <f t="shared" ref="I9:O9" si="1">SUM(I3:I8)</f>
        <v>57.5</v>
      </c>
      <c r="J9" s="2">
        <f t="shared" si="1"/>
        <v>11.95</v>
      </c>
      <c r="K9" s="2">
        <f t="shared" si="1"/>
        <v>0.46500000000000002</v>
      </c>
      <c r="L9" s="2">
        <f t="shared" si="1"/>
        <v>199.35</v>
      </c>
      <c r="M9" s="2">
        <f t="shared" si="1"/>
        <v>163.6</v>
      </c>
      <c r="N9" s="2">
        <f t="shared" si="1"/>
        <v>33.924999999999997</v>
      </c>
      <c r="O9" s="2">
        <f t="shared" si="1"/>
        <v>2.7800000000000002</v>
      </c>
    </row>
    <row r="10" spans="1:15">
      <c r="A10" s="59"/>
      <c r="B10" s="8" t="s">
        <v>37</v>
      </c>
      <c r="C10" s="5">
        <v>200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9"/>
      <c r="B11" s="7" t="s">
        <v>38</v>
      </c>
      <c r="C11" s="5">
        <v>3</v>
      </c>
      <c r="D11" s="5">
        <v>0.76</v>
      </c>
      <c r="E11" s="5">
        <v>0.76</v>
      </c>
      <c r="F11" s="5">
        <v>0.40799999999999997</v>
      </c>
      <c r="G11" s="5">
        <v>11.56</v>
      </c>
      <c r="H11" s="5">
        <v>4.0000000000000001E-3</v>
      </c>
      <c r="I11" s="5">
        <v>0.12</v>
      </c>
      <c r="J11" s="5"/>
      <c r="K11" s="5">
        <v>1.2E-2</v>
      </c>
      <c r="L11" s="5">
        <v>5.12</v>
      </c>
      <c r="M11" s="5">
        <v>26.2</v>
      </c>
      <c r="N11" s="5">
        <v>17</v>
      </c>
      <c r="O11" s="5">
        <v>0.88</v>
      </c>
    </row>
    <row r="12" spans="1:15">
      <c r="A12" s="59"/>
      <c r="B12" s="7" t="s">
        <v>9</v>
      </c>
      <c r="C12" s="5">
        <v>180</v>
      </c>
      <c r="D12" s="5">
        <v>2.9</v>
      </c>
      <c r="E12" s="5">
        <v>3.2</v>
      </c>
      <c r="F12" s="5">
        <v>4.7</v>
      </c>
      <c r="G12" s="5">
        <v>60</v>
      </c>
      <c r="H12" s="5">
        <v>0.04</v>
      </c>
      <c r="I12" s="5"/>
      <c r="J12" s="5">
        <v>1.3</v>
      </c>
      <c r="K12" s="5"/>
      <c r="L12" s="5">
        <v>120</v>
      </c>
      <c r="M12" s="5"/>
      <c r="N12" s="5"/>
      <c r="O12" s="5">
        <v>0.1</v>
      </c>
    </row>
    <row r="13" spans="1:15">
      <c r="A13" s="59"/>
      <c r="B13" s="7" t="s">
        <v>10</v>
      </c>
      <c r="C13" s="5">
        <v>10</v>
      </c>
      <c r="D13" s="5">
        <v>0</v>
      </c>
      <c r="E13" s="5">
        <v>0</v>
      </c>
      <c r="F13" s="5">
        <v>15</v>
      </c>
      <c r="G13" s="5">
        <v>59.85</v>
      </c>
      <c r="H13" s="5"/>
      <c r="I13" s="5"/>
      <c r="J13" s="5"/>
      <c r="K13" s="5"/>
      <c r="L13" s="5">
        <v>0.45</v>
      </c>
      <c r="M13" s="5"/>
      <c r="N13" s="5"/>
      <c r="O13" s="5">
        <v>4.4999999999999998E-2</v>
      </c>
    </row>
    <row r="14" spans="1:15">
      <c r="A14" s="59"/>
      <c r="B14" s="8" t="s">
        <v>12</v>
      </c>
      <c r="C14" s="2"/>
      <c r="D14" s="2">
        <f>SUM(D11:D13)</f>
        <v>3.66</v>
      </c>
      <c r="E14" s="2">
        <f t="shared" ref="E14:G14" si="2">SUM(E11:E13)</f>
        <v>3.96</v>
      </c>
      <c r="F14" s="2">
        <f t="shared" si="2"/>
        <v>20.108000000000001</v>
      </c>
      <c r="G14" s="2">
        <f t="shared" si="2"/>
        <v>131.41</v>
      </c>
      <c r="H14" s="2">
        <f>SUM(H11:H13)</f>
        <v>4.3999999999999997E-2</v>
      </c>
      <c r="I14" s="2">
        <f t="shared" ref="I14:O14" si="3">SUM(I11:I13)</f>
        <v>0.12</v>
      </c>
      <c r="J14" s="2">
        <f t="shared" si="3"/>
        <v>1.3</v>
      </c>
      <c r="K14" s="2">
        <f t="shared" si="3"/>
        <v>1.2E-2</v>
      </c>
      <c r="L14" s="2">
        <f t="shared" si="3"/>
        <v>125.57000000000001</v>
      </c>
      <c r="M14" s="2">
        <f t="shared" si="3"/>
        <v>26.2</v>
      </c>
      <c r="N14" s="2">
        <f t="shared" si="3"/>
        <v>17</v>
      </c>
      <c r="O14" s="2">
        <f t="shared" si="3"/>
        <v>1.0249999999999999</v>
      </c>
    </row>
    <row r="15" spans="1:15">
      <c r="A15" s="59"/>
      <c r="B15" s="7" t="s">
        <v>119</v>
      </c>
      <c r="C15" s="5" t="s">
        <v>112</v>
      </c>
      <c r="D15" s="5">
        <v>5.9</v>
      </c>
      <c r="E15" s="5">
        <v>7.6</v>
      </c>
      <c r="F15" s="5">
        <v>0.5</v>
      </c>
      <c r="G15" s="5">
        <v>63.73</v>
      </c>
      <c r="H15" s="5">
        <v>8.0000000000000002E-3</v>
      </c>
      <c r="I15" s="6">
        <v>20</v>
      </c>
      <c r="J15" s="6">
        <v>0.2</v>
      </c>
      <c r="K15" s="6">
        <v>0.24</v>
      </c>
      <c r="L15" s="6">
        <v>63.92</v>
      </c>
      <c r="M15" s="6">
        <v>66.08</v>
      </c>
      <c r="N15" s="6">
        <v>9.32</v>
      </c>
      <c r="O15" s="6">
        <v>0.6</v>
      </c>
    </row>
    <row r="16" spans="1:15">
      <c r="A16" s="60"/>
      <c r="B16" s="7" t="s">
        <v>39</v>
      </c>
      <c r="C16" s="5">
        <v>40</v>
      </c>
      <c r="D16" s="5">
        <v>2.2799999999999998</v>
      </c>
      <c r="E16" s="5">
        <v>0.24</v>
      </c>
      <c r="F16" s="5">
        <v>14.76</v>
      </c>
      <c r="G16" s="5">
        <v>70.5</v>
      </c>
      <c r="H16" s="28">
        <v>0.06</v>
      </c>
      <c r="I16" s="28"/>
      <c r="J16" s="28"/>
      <c r="K16" s="28">
        <v>0.3</v>
      </c>
      <c r="L16" s="28">
        <v>6.9</v>
      </c>
      <c r="M16" s="28">
        <v>25.2</v>
      </c>
      <c r="N16" s="28">
        <v>9.9</v>
      </c>
      <c r="O16" s="28">
        <v>0.56999999999999995</v>
      </c>
    </row>
    <row r="17" spans="1:15" ht="19.5" customHeight="1">
      <c r="A17" s="9" t="s">
        <v>12</v>
      </c>
      <c r="B17" s="8"/>
      <c r="C17" s="5"/>
      <c r="D17" s="2">
        <f>D9+D14+D16+D15</f>
        <v>18.78</v>
      </c>
      <c r="E17" s="2">
        <f t="shared" ref="E17:O17" si="4">E9+E14+E16+E15</f>
        <v>21.06</v>
      </c>
      <c r="F17" s="2">
        <f t="shared" si="4"/>
        <v>76.457999999999998</v>
      </c>
      <c r="G17" s="2">
        <f t="shared" si="4"/>
        <v>525.39</v>
      </c>
      <c r="H17" s="2">
        <f t="shared" si="4"/>
        <v>0.23449999999999999</v>
      </c>
      <c r="I17" s="2">
        <f t="shared" si="4"/>
        <v>77.62</v>
      </c>
      <c r="J17" s="2">
        <f t="shared" si="4"/>
        <v>13.45</v>
      </c>
      <c r="K17" s="2">
        <f t="shared" si="4"/>
        <v>1.0169999999999999</v>
      </c>
      <c r="L17" s="2">
        <f t="shared" si="4"/>
        <v>395.74</v>
      </c>
      <c r="M17" s="2">
        <f t="shared" si="4"/>
        <v>281.08</v>
      </c>
      <c r="N17" s="2">
        <f t="shared" si="4"/>
        <v>70.144999999999996</v>
      </c>
      <c r="O17" s="2">
        <f t="shared" si="4"/>
        <v>4.9749999999999996</v>
      </c>
    </row>
    <row r="18" spans="1:15">
      <c r="A18" s="56" t="s">
        <v>33</v>
      </c>
      <c r="B18" s="10" t="s">
        <v>131</v>
      </c>
      <c r="C18" s="5">
        <v>100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57"/>
      <c r="B19" s="7" t="s">
        <v>25</v>
      </c>
      <c r="C19" s="5">
        <v>80</v>
      </c>
      <c r="D19" s="5">
        <v>0.78</v>
      </c>
      <c r="E19" s="5">
        <v>0</v>
      </c>
      <c r="F19" s="5">
        <v>4.1399999999999997</v>
      </c>
      <c r="G19" s="5">
        <v>21</v>
      </c>
      <c r="H19" s="5">
        <v>3.5999999999999997E-2</v>
      </c>
      <c r="I19" s="5">
        <v>501</v>
      </c>
      <c r="J19" s="5">
        <v>3</v>
      </c>
      <c r="K19" s="5">
        <v>0.36</v>
      </c>
      <c r="L19" s="5">
        <v>16.2</v>
      </c>
      <c r="M19" s="5">
        <v>33</v>
      </c>
      <c r="N19" s="5">
        <v>22.8</v>
      </c>
      <c r="O19" s="5">
        <v>0.42</v>
      </c>
    </row>
    <row r="20" spans="1:15">
      <c r="A20" s="57"/>
      <c r="B20" s="7" t="s">
        <v>71</v>
      </c>
      <c r="C20" s="5">
        <v>20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57"/>
      <c r="B21" s="7" t="s">
        <v>21</v>
      </c>
      <c r="C21" s="5">
        <v>5</v>
      </c>
      <c r="D21" s="5">
        <v>0</v>
      </c>
      <c r="E21" s="5">
        <v>5</v>
      </c>
      <c r="F21" s="5">
        <v>0</v>
      </c>
      <c r="G21" s="5">
        <v>44.95</v>
      </c>
      <c r="H21" s="28"/>
      <c r="I21" s="28"/>
      <c r="J21" s="28"/>
      <c r="K21" s="28">
        <v>2.2000000000000002</v>
      </c>
      <c r="L21" s="28"/>
      <c r="M21" s="28">
        <v>0.1</v>
      </c>
      <c r="N21" s="28"/>
      <c r="O21" s="28"/>
    </row>
    <row r="22" spans="1:15">
      <c r="A22" s="57"/>
      <c r="B22" s="7" t="s">
        <v>10</v>
      </c>
      <c r="C22" s="5">
        <v>5</v>
      </c>
      <c r="D22" s="5">
        <v>0</v>
      </c>
      <c r="E22" s="5">
        <v>0</v>
      </c>
      <c r="F22" s="5">
        <v>5</v>
      </c>
      <c r="G22" s="5">
        <v>19.95</v>
      </c>
      <c r="H22" s="5"/>
      <c r="I22" s="5"/>
      <c r="J22" s="5"/>
      <c r="K22" s="5"/>
      <c r="L22" s="5">
        <v>0.15</v>
      </c>
      <c r="M22" s="5"/>
      <c r="N22" s="5"/>
      <c r="O22" s="5">
        <v>1.4999999999999999E-2</v>
      </c>
    </row>
    <row r="23" spans="1:15">
      <c r="A23" s="57"/>
      <c r="B23" s="8" t="s">
        <v>12</v>
      </c>
      <c r="C23" s="5"/>
      <c r="D23" s="2">
        <f>SUM(D19:D22)</f>
        <v>0.78</v>
      </c>
      <c r="E23" s="2">
        <f t="shared" ref="E23:G23" si="5">SUM(E19:E22)</f>
        <v>5</v>
      </c>
      <c r="F23" s="2">
        <f t="shared" si="5"/>
        <v>9.14</v>
      </c>
      <c r="G23" s="2">
        <f t="shared" si="5"/>
        <v>85.9</v>
      </c>
      <c r="H23" s="2"/>
      <c r="I23" s="2"/>
      <c r="J23" s="2"/>
      <c r="K23" s="2"/>
      <c r="L23" s="2">
        <v>0.15</v>
      </c>
      <c r="M23" s="2"/>
      <c r="N23" s="2"/>
      <c r="O23" s="2">
        <v>1.4999999999999999E-2</v>
      </c>
    </row>
    <row r="24" spans="1:15">
      <c r="A24" s="57"/>
      <c r="B24" s="8" t="s">
        <v>40</v>
      </c>
      <c r="C24" s="5">
        <v>250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7"/>
      <c r="B25" s="7" t="s">
        <v>23</v>
      </c>
      <c r="C25" s="5">
        <v>85</v>
      </c>
      <c r="D25" s="5">
        <v>1.5</v>
      </c>
      <c r="E25" s="5">
        <v>1.5</v>
      </c>
      <c r="F25" s="5">
        <v>15</v>
      </c>
      <c r="G25" s="5">
        <v>66.75</v>
      </c>
      <c r="H25" s="28">
        <v>8.4000000000000005E-2</v>
      </c>
      <c r="I25" s="28">
        <v>2.1</v>
      </c>
      <c r="J25" s="28">
        <v>14</v>
      </c>
      <c r="K25" s="28">
        <v>7.0000000000000007E-2</v>
      </c>
      <c r="L25" s="28">
        <v>7</v>
      </c>
      <c r="M25" s="28">
        <v>23.6</v>
      </c>
      <c r="N25" s="28">
        <v>16.100000000000001</v>
      </c>
      <c r="O25" s="28">
        <v>0.63</v>
      </c>
    </row>
    <row r="26" spans="1:15">
      <c r="A26" s="57"/>
      <c r="B26" s="7" t="s">
        <v>41</v>
      </c>
      <c r="C26" s="5">
        <v>15</v>
      </c>
      <c r="D26" s="5">
        <v>3.15</v>
      </c>
      <c r="E26" s="5">
        <v>0.92</v>
      </c>
      <c r="F26" s="5">
        <v>14.28</v>
      </c>
      <c r="G26" s="5">
        <v>77.5</v>
      </c>
      <c r="H26" s="5">
        <v>0.02</v>
      </c>
      <c r="I26" s="5"/>
      <c r="J26" s="5"/>
      <c r="K26" s="5"/>
      <c r="L26" s="5">
        <v>3.6</v>
      </c>
      <c r="M26" s="5">
        <v>69.400000000000006</v>
      </c>
      <c r="N26" s="5">
        <v>46.2</v>
      </c>
      <c r="O26" s="5">
        <v>1.675</v>
      </c>
    </row>
    <row r="27" spans="1:15">
      <c r="A27" s="57"/>
      <c r="B27" s="7" t="s">
        <v>20</v>
      </c>
      <c r="C27" s="5">
        <v>20</v>
      </c>
      <c r="D27" s="5">
        <v>0.2</v>
      </c>
      <c r="E27" s="5">
        <v>0</v>
      </c>
      <c r="F27" s="5">
        <v>0.69</v>
      </c>
      <c r="G27" s="5">
        <v>3.6</v>
      </c>
      <c r="H27" s="28">
        <v>3.7499999999999999E-3</v>
      </c>
      <c r="I27" s="28"/>
      <c r="J27" s="28">
        <v>0.55500000000000005</v>
      </c>
      <c r="K27" s="28">
        <v>1.5E-3</v>
      </c>
      <c r="L27" s="28">
        <v>2.3250000000000002</v>
      </c>
      <c r="M27" s="28">
        <v>2.1749999999999998</v>
      </c>
      <c r="N27" s="28">
        <v>0.75</v>
      </c>
      <c r="O27" s="28">
        <v>0.06</v>
      </c>
    </row>
    <row r="28" spans="1:15">
      <c r="A28" s="57"/>
      <c r="B28" s="7" t="s">
        <v>25</v>
      </c>
      <c r="C28" s="5">
        <v>20</v>
      </c>
      <c r="D28" s="5">
        <v>0.19500000000000001</v>
      </c>
      <c r="E28" s="5">
        <v>0</v>
      </c>
      <c r="F28" s="5">
        <v>1.0349999999999999</v>
      </c>
      <c r="G28" s="5">
        <v>5.4</v>
      </c>
      <c r="H28" s="5">
        <v>8.9999999999999993E-3</v>
      </c>
      <c r="I28" s="6"/>
      <c r="J28" s="6">
        <v>0.75</v>
      </c>
      <c r="K28" s="6"/>
      <c r="L28" s="6">
        <v>4.05</v>
      </c>
      <c r="M28" s="6"/>
      <c r="N28" s="6"/>
      <c r="O28" s="6">
        <v>0.105</v>
      </c>
    </row>
    <row r="29" spans="1:15">
      <c r="A29" s="57"/>
      <c r="B29" s="7" t="s">
        <v>11</v>
      </c>
      <c r="C29" s="5">
        <v>5</v>
      </c>
      <c r="D29" s="5">
        <v>0.03</v>
      </c>
      <c r="E29" s="5">
        <v>4.0999999999999996</v>
      </c>
      <c r="F29" s="5">
        <v>0.04</v>
      </c>
      <c r="G29" s="5">
        <v>37.4</v>
      </c>
      <c r="H29" s="28">
        <v>5.0000000000000001E-4</v>
      </c>
      <c r="I29" s="28">
        <v>22.5</v>
      </c>
      <c r="J29" s="28"/>
      <c r="K29" s="28">
        <v>0.05</v>
      </c>
      <c r="L29" s="28">
        <v>1.2</v>
      </c>
      <c r="M29" s="28">
        <v>1.5</v>
      </c>
      <c r="N29" s="28">
        <v>2.5000000000000001E-2</v>
      </c>
      <c r="O29" s="28">
        <v>1.4999999999999999E-2</v>
      </c>
    </row>
    <row r="30" spans="1:15">
      <c r="A30" s="57"/>
      <c r="B30" s="7" t="s">
        <v>26</v>
      </c>
      <c r="C30" s="5">
        <v>40</v>
      </c>
      <c r="D30" s="5">
        <v>8.32</v>
      </c>
      <c r="E30" s="5">
        <v>7.36</v>
      </c>
      <c r="F30" s="5">
        <v>0.24</v>
      </c>
      <c r="G30" s="5">
        <v>95.2</v>
      </c>
      <c r="H30" s="5">
        <v>2.8000000000000001E-2</v>
      </c>
      <c r="I30" s="5"/>
      <c r="J30" s="5">
        <v>0.72</v>
      </c>
      <c r="K30" s="5"/>
      <c r="L30" s="5">
        <v>6.4</v>
      </c>
      <c r="M30" s="5"/>
      <c r="N30" s="5"/>
      <c r="O30" s="5">
        <v>0.64</v>
      </c>
    </row>
    <row r="31" spans="1:15">
      <c r="A31" s="57"/>
      <c r="B31" s="8" t="s">
        <v>12</v>
      </c>
      <c r="C31" s="2"/>
      <c r="D31" s="2">
        <f>SUM(D25:D30)</f>
        <v>13.395000000000001</v>
      </c>
      <c r="E31" s="2">
        <f t="shared" ref="E31:N31" si="6">SUM(E25:E30)</f>
        <v>13.879999999999999</v>
      </c>
      <c r="F31" s="2">
        <f t="shared" si="6"/>
        <v>31.285</v>
      </c>
      <c r="G31" s="2">
        <f t="shared" si="6"/>
        <v>285.85000000000002</v>
      </c>
      <c r="H31" s="2">
        <f t="shared" si="6"/>
        <v>0.14525000000000002</v>
      </c>
      <c r="I31" s="2">
        <f t="shared" si="6"/>
        <v>24.6</v>
      </c>
      <c r="J31" s="2">
        <f t="shared" si="6"/>
        <v>16.024999999999999</v>
      </c>
      <c r="K31" s="2">
        <f t="shared" si="6"/>
        <v>0.12150000000000001</v>
      </c>
      <c r="L31" s="2">
        <f t="shared" si="6"/>
        <v>24.575000000000003</v>
      </c>
      <c r="M31" s="2">
        <f t="shared" si="6"/>
        <v>96.674999999999997</v>
      </c>
      <c r="N31" s="2">
        <f t="shared" si="6"/>
        <v>63.075000000000003</v>
      </c>
      <c r="O31" s="2">
        <f>SUM(O25:O30)</f>
        <v>3.1250000000000004</v>
      </c>
    </row>
    <row r="32" spans="1:15" ht="12.75" customHeight="1">
      <c r="A32" s="57"/>
      <c r="B32" s="10" t="s">
        <v>135</v>
      </c>
      <c r="C32" s="5" t="s">
        <v>132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7"/>
      <c r="B33" s="7" t="s">
        <v>42</v>
      </c>
      <c r="C33" s="5">
        <v>45</v>
      </c>
      <c r="D33" s="5">
        <v>6.6</v>
      </c>
      <c r="E33" s="5">
        <v>0.5</v>
      </c>
      <c r="F33" s="5">
        <v>28.2</v>
      </c>
      <c r="G33" s="5">
        <v>202.8</v>
      </c>
      <c r="H33" s="5">
        <v>6.8000000000000005E-2</v>
      </c>
      <c r="I33" s="5"/>
      <c r="J33" s="5"/>
      <c r="K33" s="5">
        <v>0.6</v>
      </c>
      <c r="L33" s="5">
        <v>7.6</v>
      </c>
      <c r="M33" s="5">
        <v>39.799999999999997</v>
      </c>
      <c r="N33" s="5">
        <v>6.4</v>
      </c>
      <c r="O33" s="5">
        <v>0.64</v>
      </c>
    </row>
    <row r="34" spans="1:15">
      <c r="A34" s="57"/>
      <c r="B34" s="7" t="s">
        <v>136</v>
      </c>
      <c r="C34" s="5">
        <v>90</v>
      </c>
      <c r="D34" s="5">
        <v>9.1199999999999992</v>
      </c>
      <c r="E34" s="5">
        <v>12.16</v>
      </c>
      <c r="F34" s="5">
        <v>0</v>
      </c>
      <c r="G34" s="5">
        <v>156.19999999999999</v>
      </c>
      <c r="H34" s="5">
        <v>0.02</v>
      </c>
      <c r="I34" s="5"/>
      <c r="J34" s="5"/>
      <c r="K34" s="5"/>
      <c r="L34" s="5">
        <v>3.6</v>
      </c>
      <c r="M34" s="5">
        <v>69.400000000000006</v>
      </c>
      <c r="N34" s="5">
        <v>46.2</v>
      </c>
      <c r="O34" s="5">
        <v>1.675</v>
      </c>
    </row>
    <row r="35" spans="1:15">
      <c r="A35" s="57"/>
      <c r="B35" s="7" t="s">
        <v>11</v>
      </c>
      <c r="C35" s="5">
        <v>10</v>
      </c>
      <c r="D35" s="5">
        <v>0.13</v>
      </c>
      <c r="E35" s="5">
        <v>4</v>
      </c>
      <c r="F35" s="5">
        <v>0.04</v>
      </c>
      <c r="G35" s="5">
        <v>37.4</v>
      </c>
      <c r="H35" s="28">
        <v>5.0000000000000001E-4</v>
      </c>
      <c r="I35" s="28">
        <v>22.5</v>
      </c>
      <c r="J35" s="28"/>
      <c r="K35" s="28">
        <v>0.05</v>
      </c>
      <c r="L35" s="28">
        <v>1.2</v>
      </c>
      <c r="M35" s="28">
        <v>1.5</v>
      </c>
      <c r="N35" s="28">
        <v>2.5000000000000001E-2</v>
      </c>
      <c r="O35" s="28">
        <v>1.4999999999999999E-2</v>
      </c>
    </row>
    <row r="36" spans="1:15">
      <c r="A36" s="57"/>
      <c r="B36" s="7" t="s">
        <v>21</v>
      </c>
      <c r="C36" s="5">
        <v>5</v>
      </c>
      <c r="D36" s="5">
        <v>0</v>
      </c>
      <c r="E36" s="5">
        <v>5</v>
      </c>
      <c r="F36" s="5">
        <v>0</v>
      </c>
      <c r="G36" s="5">
        <v>44.95</v>
      </c>
      <c r="H36" s="28"/>
      <c r="I36" s="28"/>
      <c r="J36" s="28"/>
      <c r="K36" s="28">
        <v>2.2000000000000002</v>
      </c>
      <c r="L36" s="28"/>
      <c r="M36" s="28">
        <v>0.1</v>
      </c>
      <c r="N36" s="28"/>
      <c r="O36" s="28"/>
    </row>
    <row r="37" spans="1:15">
      <c r="A37" s="57"/>
      <c r="B37" s="7" t="s">
        <v>88</v>
      </c>
      <c r="C37" s="5">
        <v>25</v>
      </c>
      <c r="D37" s="5">
        <v>2.35</v>
      </c>
      <c r="E37" s="5">
        <v>0.25</v>
      </c>
      <c r="F37" s="5">
        <v>17.5</v>
      </c>
      <c r="G37" s="5">
        <v>83.5</v>
      </c>
      <c r="H37" s="28">
        <v>0.155</v>
      </c>
      <c r="I37" s="28">
        <v>5.0000000000000001E-3</v>
      </c>
      <c r="J37" s="28"/>
      <c r="K37" s="28">
        <v>0.65</v>
      </c>
      <c r="L37" s="28">
        <v>4.5</v>
      </c>
      <c r="M37" s="28">
        <v>21.5</v>
      </c>
      <c r="N37" s="28">
        <v>4</v>
      </c>
      <c r="O37" s="28">
        <v>0.3</v>
      </c>
    </row>
    <row r="38" spans="1:15">
      <c r="A38" s="57"/>
      <c r="B38" s="7" t="s">
        <v>20</v>
      </c>
      <c r="C38" s="5">
        <v>20</v>
      </c>
      <c r="D38" s="5">
        <v>0.2</v>
      </c>
      <c r="E38" s="5">
        <v>0</v>
      </c>
      <c r="F38" s="5">
        <v>0.69</v>
      </c>
      <c r="G38" s="5">
        <v>3.6</v>
      </c>
      <c r="H38" s="28">
        <v>3.7499999999999999E-3</v>
      </c>
      <c r="I38" s="28"/>
      <c r="J38" s="28">
        <v>0.55500000000000005</v>
      </c>
      <c r="K38" s="28">
        <v>1.5E-3</v>
      </c>
      <c r="L38" s="28">
        <v>2.3250000000000002</v>
      </c>
      <c r="M38" s="28">
        <v>2.1749999999999998</v>
      </c>
      <c r="N38" s="28">
        <v>0.75</v>
      </c>
      <c r="O38" s="28">
        <v>0.06</v>
      </c>
    </row>
    <row r="39" spans="1:15">
      <c r="A39" s="57"/>
      <c r="B39" s="7" t="s">
        <v>39</v>
      </c>
      <c r="C39" s="5">
        <v>10</v>
      </c>
      <c r="D39" s="5" t="s">
        <v>137</v>
      </c>
      <c r="E39" s="5">
        <v>0.09</v>
      </c>
      <c r="F39" s="5">
        <v>5.34</v>
      </c>
      <c r="G39" s="5">
        <v>25.4</v>
      </c>
      <c r="H39" s="28">
        <v>1.6E-2</v>
      </c>
      <c r="I39" s="45">
        <v>1E-4</v>
      </c>
      <c r="J39" s="28"/>
      <c r="K39" s="28">
        <v>0.19600000000000001</v>
      </c>
      <c r="L39" s="28">
        <v>2</v>
      </c>
      <c r="M39" s="28">
        <v>6.5</v>
      </c>
      <c r="N39" s="28">
        <v>1.4</v>
      </c>
      <c r="O39" s="28">
        <v>0.11</v>
      </c>
    </row>
    <row r="40" spans="1:15">
      <c r="A40" s="57"/>
      <c r="B40" s="7" t="s">
        <v>48</v>
      </c>
      <c r="C40" s="5">
        <v>20</v>
      </c>
      <c r="D40" s="5">
        <v>1.3</v>
      </c>
      <c r="E40" s="5">
        <v>1.2</v>
      </c>
      <c r="F40" s="5">
        <v>7.0000000000000007E-2</v>
      </c>
      <c r="G40" s="5">
        <v>16.48</v>
      </c>
      <c r="H40" s="5">
        <v>7.0000000000000001E-3</v>
      </c>
      <c r="I40" s="6">
        <v>26.25</v>
      </c>
      <c r="J40" s="6"/>
      <c r="K40" s="6">
        <v>0.6</v>
      </c>
      <c r="L40" s="6">
        <v>5.77</v>
      </c>
      <c r="M40" s="6">
        <v>18.2</v>
      </c>
      <c r="N40" s="6">
        <v>1.26</v>
      </c>
      <c r="O40" s="6">
        <v>0.26</v>
      </c>
    </row>
    <row r="41" spans="1:15">
      <c r="A41" s="57"/>
      <c r="B41" s="8" t="s">
        <v>12</v>
      </c>
      <c r="C41" s="5"/>
      <c r="D41" s="2">
        <f>SUM(D33:D40)</f>
        <v>19.7</v>
      </c>
      <c r="E41" s="2">
        <f t="shared" ref="E41:O41" si="7">SUM(E33:E40)</f>
        <v>23.2</v>
      </c>
      <c r="F41" s="2">
        <f t="shared" si="7"/>
        <v>51.839999999999996</v>
      </c>
      <c r="G41" s="2">
        <f t="shared" si="7"/>
        <v>570.32999999999993</v>
      </c>
      <c r="H41" s="2">
        <f t="shared" si="7"/>
        <v>0.27024999999999999</v>
      </c>
      <c r="I41" s="2">
        <f t="shared" si="7"/>
        <v>48.755099999999999</v>
      </c>
      <c r="J41" s="2">
        <f t="shared" si="7"/>
        <v>0.55500000000000005</v>
      </c>
      <c r="K41" s="2">
        <f t="shared" si="7"/>
        <v>4.2975000000000003</v>
      </c>
      <c r="L41" s="2">
        <f t="shared" si="7"/>
        <v>26.994999999999997</v>
      </c>
      <c r="M41" s="2">
        <f t="shared" si="7"/>
        <v>159.17500000000001</v>
      </c>
      <c r="N41" s="2">
        <f t="shared" si="7"/>
        <v>60.034999999999997</v>
      </c>
      <c r="O41" s="2">
        <f t="shared" si="7"/>
        <v>3.0599999999999996</v>
      </c>
    </row>
    <row r="42" spans="1:15">
      <c r="A42" s="57"/>
      <c r="B42" s="7" t="s">
        <v>81</v>
      </c>
      <c r="C42" s="5">
        <v>200</v>
      </c>
      <c r="D42" s="5">
        <v>1.4</v>
      </c>
      <c r="E42" s="5">
        <v>0</v>
      </c>
      <c r="F42" s="5">
        <v>14</v>
      </c>
      <c r="G42" s="5">
        <v>56</v>
      </c>
      <c r="H42" s="5">
        <v>0.18</v>
      </c>
      <c r="I42" s="5">
        <v>132</v>
      </c>
      <c r="J42" s="5">
        <v>11.2</v>
      </c>
      <c r="K42" s="5">
        <v>0.62</v>
      </c>
      <c r="L42" s="5">
        <v>14</v>
      </c>
      <c r="M42" s="5">
        <v>18</v>
      </c>
      <c r="N42" s="5">
        <v>10</v>
      </c>
      <c r="O42" s="5">
        <v>0.76</v>
      </c>
    </row>
    <row r="43" spans="1:15">
      <c r="A43" s="57"/>
      <c r="B43" s="7" t="s">
        <v>13</v>
      </c>
      <c r="C43" s="5">
        <v>80</v>
      </c>
      <c r="D43" s="5">
        <f>2.28*2</f>
        <v>4.5599999999999996</v>
      </c>
      <c r="E43" s="5">
        <v>0.48</v>
      </c>
      <c r="F43" s="5">
        <v>29.52</v>
      </c>
      <c r="G43" s="5">
        <v>141</v>
      </c>
      <c r="H43" s="28">
        <v>0.12</v>
      </c>
      <c r="I43" s="28"/>
      <c r="J43" s="28"/>
      <c r="K43" s="28">
        <v>0.6</v>
      </c>
      <c r="L43" s="28">
        <v>13.8</v>
      </c>
      <c r="M43" s="28">
        <v>50.2</v>
      </c>
      <c r="N43" s="28">
        <v>19.8</v>
      </c>
      <c r="O43" s="28">
        <v>1.1399999999999999</v>
      </c>
    </row>
    <row r="44" spans="1:15">
      <c r="A44" s="57"/>
      <c r="B44" s="7" t="s">
        <v>31</v>
      </c>
      <c r="C44" s="5">
        <v>72</v>
      </c>
      <c r="D44" s="5">
        <v>4.75</v>
      </c>
      <c r="E44" s="5">
        <v>0.44</v>
      </c>
      <c r="F44" s="5">
        <v>13.36</v>
      </c>
      <c r="G44" s="5">
        <v>69.599999999999994</v>
      </c>
      <c r="H44" s="5">
        <v>7.1999999999999995E-2</v>
      </c>
      <c r="I44" s="6">
        <v>2.4</v>
      </c>
      <c r="J44" s="6"/>
      <c r="K44" s="6">
        <v>0.88</v>
      </c>
      <c r="L44" s="6">
        <v>14</v>
      </c>
      <c r="M44" s="6">
        <v>63.2</v>
      </c>
      <c r="N44" s="6">
        <v>18.8</v>
      </c>
      <c r="O44" s="6">
        <v>1.56</v>
      </c>
    </row>
    <row r="45" spans="1:15">
      <c r="A45" s="58"/>
      <c r="B45" s="8" t="s">
        <v>12</v>
      </c>
      <c r="C45" s="5"/>
      <c r="D45" s="2">
        <f>SUM(D42:D44)</f>
        <v>10.709999999999999</v>
      </c>
      <c r="E45" s="2">
        <f t="shared" ref="E45:N45" si="8">SUM(E42:E44)</f>
        <v>0.91999999999999993</v>
      </c>
      <c r="F45" s="2">
        <f t="shared" si="8"/>
        <v>56.879999999999995</v>
      </c>
      <c r="G45" s="2">
        <f t="shared" si="8"/>
        <v>266.60000000000002</v>
      </c>
      <c r="H45" s="2">
        <f t="shared" si="8"/>
        <v>0.372</v>
      </c>
      <c r="I45" s="2">
        <f t="shared" si="8"/>
        <v>134.4</v>
      </c>
      <c r="J45" s="2">
        <f t="shared" si="8"/>
        <v>11.2</v>
      </c>
      <c r="K45" s="2">
        <f t="shared" si="8"/>
        <v>2.1</v>
      </c>
      <c r="L45" s="2">
        <f t="shared" si="8"/>
        <v>41.8</v>
      </c>
      <c r="M45" s="2">
        <f t="shared" si="8"/>
        <v>131.4</v>
      </c>
      <c r="N45" s="2">
        <f t="shared" si="8"/>
        <v>48.6</v>
      </c>
      <c r="O45" s="2">
        <f>SUM(O42:O44)</f>
        <v>3.46</v>
      </c>
    </row>
    <row r="46" spans="1:15" ht="14.25" customHeight="1">
      <c r="A46" s="11" t="s">
        <v>12</v>
      </c>
      <c r="B46" s="8"/>
      <c r="C46" s="5"/>
      <c r="D46" s="2">
        <f>D23+D31+D41+D45</f>
        <v>44.585000000000001</v>
      </c>
      <c r="E46" s="2">
        <f>E23+E31+E41+E45</f>
        <v>43</v>
      </c>
      <c r="F46" s="2">
        <f>F23+F31+F41+F45</f>
        <v>149.14499999999998</v>
      </c>
      <c r="G46" s="2">
        <v>1108.5999999999999</v>
      </c>
      <c r="H46" s="2">
        <f>SUM(H45+H41+H31+H23)</f>
        <v>0.78749999999999998</v>
      </c>
      <c r="I46" s="2">
        <f t="shared" ref="I46:O46" si="9">SUM(I45+I41+I31+I23)</f>
        <v>207.7551</v>
      </c>
      <c r="J46" s="2">
        <f t="shared" si="9"/>
        <v>27.779999999999998</v>
      </c>
      <c r="K46" s="2">
        <f t="shared" si="9"/>
        <v>6.519000000000001</v>
      </c>
      <c r="L46" s="2">
        <f t="shared" si="9"/>
        <v>93.52</v>
      </c>
      <c r="M46" s="2">
        <f t="shared" si="9"/>
        <v>387.25000000000006</v>
      </c>
      <c r="N46" s="2">
        <f t="shared" si="9"/>
        <v>171.70999999999998</v>
      </c>
      <c r="O46" s="2">
        <f t="shared" si="9"/>
        <v>9.66</v>
      </c>
    </row>
    <row r="47" spans="1:15" ht="14.25" customHeight="1">
      <c r="A47" s="11" t="s">
        <v>126</v>
      </c>
      <c r="B47" s="7" t="s">
        <v>148</v>
      </c>
      <c r="C47" s="5">
        <v>180</v>
      </c>
      <c r="D47" s="5">
        <v>5.8</v>
      </c>
      <c r="E47" s="5">
        <v>5</v>
      </c>
      <c r="F47" s="5">
        <v>8</v>
      </c>
      <c r="G47" s="5">
        <v>67</v>
      </c>
      <c r="H47" s="2">
        <v>0.04</v>
      </c>
      <c r="I47" s="2">
        <v>0.08</v>
      </c>
      <c r="J47" s="2">
        <v>0.6</v>
      </c>
      <c r="K47" s="2"/>
      <c r="L47" s="2">
        <v>248</v>
      </c>
      <c r="M47" s="2">
        <v>184</v>
      </c>
      <c r="N47" s="2">
        <v>28</v>
      </c>
      <c r="O47" s="2">
        <v>0.2</v>
      </c>
    </row>
    <row r="48" spans="1:15" ht="14.25" customHeight="1">
      <c r="A48" s="11"/>
      <c r="B48" s="7" t="s">
        <v>124</v>
      </c>
      <c r="C48" s="5">
        <v>15</v>
      </c>
      <c r="D48" s="5">
        <v>0.17</v>
      </c>
      <c r="E48" s="5">
        <v>0.12</v>
      </c>
      <c r="F48" s="5">
        <v>1.69</v>
      </c>
      <c r="G48" s="5">
        <v>8.4600000000000009</v>
      </c>
      <c r="H48" s="5">
        <v>1.2E-2</v>
      </c>
      <c r="I48" s="5">
        <v>1.4999999999999999E-4</v>
      </c>
      <c r="J48" s="5"/>
      <c r="K48" s="5"/>
      <c r="L48" s="5">
        <v>3.45</v>
      </c>
      <c r="M48" s="5">
        <v>9.75</v>
      </c>
      <c r="N48" s="5">
        <v>1.5</v>
      </c>
      <c r="O48" s="5">
        <v>0.12</v>
      </c>
    </row>
    <row r="49" spans="1:15" ht="16.5" customHeight="1">
      <c r="A49" s="8" t="s">
        <v>32</v>
      </c>
      <c r="B49" s="7"/>
      <c r="C49" s="5"/>
      <c r="D49" s="2">
        <f>D17+D46</f>
        <v>63.365000000000002</v>
      </c>
      <c r="E49" s="2">
        <f>E17+E46</f>
        <v>64.06</v>
      </c>
      <c r="F49" s="2">
        <f>F17+F46</f>
        <v>225.60299999999998</v>
      </c>
      <c r="G49" s="2">
        <f>G17+G46</f>
        <v>1633.9899999999998</v>
      </c>
      <c r="H49" s="2">
        <f>SUM(H46+H17)</f>
        <v>1.022</v>
      </c>
      <c r="I49" s="2">
        <f t="shared" ref="I49:O49" si="10">SUM(I46+I17)</f>
        <v>285.37509999999997</v>
      </c>
      <c r="J49" s="2">
        <f t="shared" si="10"/>
        <v>41.23</v>
      </c>
      <c r="K49" s="2">
        <f t="shared" si="10"/>
        <v>7.5360000000000014</v>
      </c>
      <c r="L49" s="2">
        <f t="shared" si="10"/>
        <v>489.26</v>
      </c>
      <c r="M49" s="2">
        <f t="shared" si="10"/>
        <v>668.33</v>
      </c>
      <c r="N49" s="2">
        <f t="shared" si="10"/>
        <v>241.85499999999996</v>
      </c>
      <c r="O49" s="2">
        <f t="shared" si="10"/>
        <v>14.635</v>
      </c>
    </row>
  </sheetData>
  <mergeCells count="11">
    <mergeCell ref="A18:A45"/>
    <mergeCell ref="A3:A16"/>
    <mergeCell ref="H1:K1"/>
    <mergeCell ref="L1:O1"/>
    <mergeCell ref="A1:A2"/>
    <mergeCell ref="B1:B2"/>
    <mergeCell ref="C1:C2"/>
    <mergeCell ref="D1:D2"/>
    <mergeCell ref="E1:E2"/>
    <mergeCell ref="F1:F2"/>
    <mergeCell ref="G1:G2"/>
  </mergeCells>
  <pageMargins left="0.70866141732283472" right="0.11811023622047245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8"/>
  <sheetViews>
    <sheetView view="pageLayout" topLeftCell="B43" zoomScale="115" zoomScalePageLayoutView="115" workbookViewId="0">
      <selection activeCell="C9" sqref="C9:O9"/>
    </sheetView>
  </sheetViews>
  <sheetFormatPr defaultRowHeight="12.75"/>
  <cols>
    <col min="1" max="1" width="9.140625" style="13"/>
    <col min="2" max="2" width="11.85546875" style="13" customWidth="1"/>
    <col min="3" max="3" width="26.140625" style="14" customWidth="1"/>
    <col min="4" max="4" width="6.5703125" style="13" customWidth="1"/>
    <col min="5" max="5" width="8.5703125" style="13" customWidth="1"/>
    <col min="6" max="6" width="7.5703125" style="13" customWidth="1"/>
    <col min="7" max="7" width="10.42578125" style="13" customWidth="1"/>
    <col min="8" max="8" width="8.7109375" style="13" customWidth="1"/>
    <col min="9" max="9" width="7" style="13" customWidth="1"/>
    <col min="10" max="10" width="6.28515625" style="13" customWidth="1"/>
    <col min="11" max="11" width="5.42578125" style="13" customWidth="1"/>
    <col min="12" max="12" width="4.85546875" style="13" customWidth="1"/>
    <col min="13" max="13" width="6" style="13" customWidth="1"/>
    <col min="14" max="14" width="5" style="13" customWidth="1"/>
    <col min="15" max="15" width="4.85546875" style="13" customWidth="1"/>
    <col min="16" max="16" width="6.5703125" style="13" customWidth="1"/>
    <col min="17" max="16384" width="9.140625" style="13"/>
  </cols>
  <sheetData>
    <row r="1" spans="2:16" ht="11.25" customHeight="1">
      <c r="B1" s="62" t="s">
        <v>66</v>
      </c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1" t="s">
        <v>94</v>
      </c>
      <c r="J1" s="61"/>
      <c r="K1" s="61"/>
      <c r="L1" s="61"/>
      <c r="M1" s="61" t="s">
        <v>95</v>
      </c>
      <c r="N1" s="61"/>
      <c r="O1" s="61"/>
      <c r="P1" s="61"/>
    </row>
    <row r="2" spans="2:16" ht="11.25" customHeight="1">
      <c r="B2" s="63"/>
      <c r="C2" s="65"/>
      <c r="D2" s="63"/>
      <c r="E2" s="63"/>
      <c r="F2" s="63"/>
      <c r="G2" s="63"/>
      <c r="H2" s="63"/>
      <c r="I2" s="2" t="s">
        <v>104</v>
      </c>
      <c r="J2" s="2" t="s">
        <v>96</v>
      </c>
      <c r="K2" s="2" t="s">
        <v>97</v>
      </c>
      <c r="L2" s="2" t="s">
        <v>98</v>
      </c>
      <c r="M2" s="2" t="s">
        <v>99</v>
      </c>
      <c r="N2" s="2" t="s">
        <v>100</v>
      </c>
      <c r="O2" s="2" t="s">
        <v>101</v>
      </c>
      <c r="P2" s="2" t="s">
        <v>102</v>
      </c>
    </row>
    <row r="3" spans="2:16" ht="12" customHeight="1">
      <c r="B3" s="56" t="s">
        <v>17</v>
      </c>
      <c r="C3" s="8" t="s">
        <v>82</v>
      </c>
      <c r="D3" s="5">
        <v>100</v>
      </c>
      <c r="E3" s="5">
        <v>1.2</v>
      </c>
      <c r="F3" s="5">
        <v>0.3</v>
      </c>
      <c r="G3" s="5">
        <v>17.2</v>
      </c>
      <c r="H3" s="5">
        <v>95</v>
      </c>
      <c r="I3" s="5">
        <v>0.04</v>
      </c>
      <c r="J3" s="5">
        <v>20</v>
      </c>
      <c r="K3" s="5">
        <v>10</v>
      </c>
      <c r="L3" s="5">
        <v>0.4</v>
      </c>
      <c r="M3" s="5">
        <v>8</v>
      </c>
      <c r="N3" s="5">
        <v>28</v>
      </c>
      <c r="O3" s="5">
        <v>42</v>
      </c>
      <c r="P3" s="5">
        <v>0.6</v>
      </c>
    </row>
    <row r="4" spans="2:16" ht="12.75" customHeight="1">
      <c r="B4" s="57"/>
      <c r="C4" s="8" t="s">
        <v>67</v>
      </c>
      <c r="D4" s="5">
        <v>200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57"/>
      <c r="C5" s="7" t="s">
        <v>68</v>
      </c>
      <c r="D5" s="5">
        <v>5</v>
      </c>
      <c r="E5" s="5">
        <v>3.09</v>
      </c>
      <c r="F5" s="5">
        <v>0.3</v>
      </c>
      <c r="G5" s="5">
        <v>21.18</v>
      </c>
      <c r="H5" s="5">
        <v>99.9</v>
      </c>
      <c r="I5" s="5">
        <v>4.2000000000000003E-2</v>
      </c>
      <c r="J5" s="5"/>
      <c r="K5" s="5"/>
      <c r="L5" s="5">
        <v>0.3</v>
      </c>
      <c r="M5" s="5">
        <v>6</v>
      </c>
      <c r="N5" s="5">
        <v>17</v>
      </c>
      <c r="O5" s="5">
        <v>3.6</v>
      </c>
      <c r="P5" s="5">
        <v>0.3</v>
      </c>
    </row>
    <row r="6" spans="2:16">
      <c r="B6" s="57"/>
      <c r="C6" s="7" t="s">
        <v>9</v>
      </c>
      <c r="D6" s="5">
        <v>150</v>
      </c>
      <c r="E6" s="5">
        <v>4.3499999999999996</v>
      </c>
      <c r="F6" s="5">
        <v>4.8</v>
      </c>
      <c r="G6" s="5">
        <v>7.05</v>
      </c>
      <c r="H6" s="5">
        <v>90</v>
      </c>
      <c r="I6" s="5">
        <v>0.06</v>
      </c>
      <c r="J6" s="6">
        <v>30</v>
      </c>
      <c r="K6" s="7">
        <v>1.95</v>
      </c>
      <c r="L6" s="5">
        <v>0.13500000000000001</v>
      </c>
      <c r="M6" s="5">
        <v>180</v>
      </c>
      <c r="N6" s="5">
        <v>142.5</v>
      </c>
      <c r="O6" s="5">
        <v>22.5</v>
      </c>
      <c r="P6" s="5">
        <v>0.15</v>
      </c>
    </row>
    <row r="7" spans="2:16">
      <c r="B7" s="57"/>
      <c r="C7" s="7" t="s">
        <v>10</v>
      </c>
      <c r="D7" s="5">
        <v>5</v>
      </c>
      <c r="E7" s="5">
        <v>0</v>
      </c>
      <c r="F7" s="5">
        <v>0</v>
      </c>
      <c r="G7" s="5">
        <v>5</v>
      </c>
      <c r="H7" s="5">
        <v>19.95</v>
      </c>
      <c r="I7" s="5"/>
      <c r="J7" s="5"/>
      <c r="K7" s="5"/>
      <c r="L7" s="5"/>
      <c r="M7" s="5">
        <v>0.15</v>
      </c>
      <c r="N7" s="5"/>
      <c r="O7" s="5"/>
      <c r="P7" s="5">
        <v>1.4999999999999999E-2</v>
      </c>
    </row>
    <row r="8" spans="2:16">
      <c r="B8" s="57"/>
      <c r="C8" s="7" t="s">
        <v>11</v>
      </c>
      <c r="D8" s="5">
        <v>5</v>
      </c>
      <c r="E8" s="5">
        <v>0.03</v>
      </c>
      <c r="F8" s="5">
        <v>4.0999999999999996</v>
      </c>
      <c r="G8" s="5">
        <v>0.04</v>
      </c>
      <c r="H8" s="5">
        <v>37.4</v>
      </c>
      <c r="I8" s="28">
        <v>5.0000000000000001E-4</v>
      </c>
      <c r="J8" s="28">
        <v>22.5</v>
      </c>
      <c r="K8" s="28"/>
      <c r="L8" s="28">
        <v>0.05</v>
      </c>
      <c r="M8" s="28">
        <v>1.2</v>
      </c>
      <c r="N8" s="28">
        <v>1.5</v>
      </c>
      <c r="O8" s="28">
        <v>2.5000000000000001E-2</v>
      </c>
      <c r="P8" s="28">
        <v>1.4999999999999999E-2</v>
      </c>
    </row>
    <row r="9" spans="2:16">
      <c r="B9" s="57"/>
      <c r="C9" s="8" t="s">
        <v>12</v>
      </c>
      <c r="D9" s="5"/>
      <c r="E9" s="2">
        <f>SUM(E5:E8)</f>
        <v>7.47</v>
      </c>
      <c r="F9" s="2">
        <f t="shared" ref="F9:H9" si="0">SUM(F5:F8)</f>
        <v>9.1999999999999993</v>
      </c>
      <c r="G9" s="2">
        <f t="shared" si="0"/>
        <v>33.270000000000003</v>
      </c>
      <c r="H9" s="2">
        <f t="shared" si="0"/>
        <v>247.25</v>
      </c>
      <c r="I9" s="2">
        <f>SUM(I3:I8)</f>
        <v>0.14250000000000002</v>
      </c>
      <c r="J9" s="2">
        <f t="shared" ref="J9:P9" si="1">SUM(J3:J8)</f>
        <v>72.5</v>
      </c>
      <c r="K9" s="2">
        <f t="shared" si="1"/>
        <v>11.95</v>
      </c>
      <c r="L9" s="2">
        <f t="shared" si="1"/>
        <v>0.88500000000000001</v>
      </c>
      <c r="M9" s="2">
        <f t="shared" si="1"/>
        <v>195.35</v>
      </c>
      <c r="N9" s="2">
        <f t="shared" si="1"/>
        <v>189</v>
      </c>
      <c r="O9" s="2">
        <f t="shared" si="1"/>
        <v>68.125</v>
      </c>
      <c r="P9" s="2">
        <f t="shared" si="1"/>
        <v>1.0799999999999996</v>
      </c>
    </row>
    <row r="10" spans="2:16">
      <c r="B10" s="57"/>
      <c r="C10" s="8" t="s">
        <v>138</v>
      </c>
      <c r="D10" s="5">
        <v>100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>
      <c r="B11" s="57"/>
      <c r="C11" s="7" t="s">
        <v>47</v>
      </c>
      <c r="D11" s="5">
        <v>120</v>
      </c>
      <c r="E11" s="5">
        <v>16.600000000000001</v>
      </c>
      <c r="F11" s="5">
        <v>12.8</v>
      </c>
      <c r="G11" s="16">
        <v>3.6</v>
      </c>
      <c r="H11" s="5">
        <v>129.30000000000001</v>
      </c>
      <c r="I11" s="5">
        <v>0.2</v>
      </c>
      <c r="J11" s="6">
        <v>25</v>
      </c>
      <c r="K11" s="6">
        <v>0.3</v>
      </c>
      <c r="L11" s="6"/>
      <c r="M11" s="6">
        <v>90</v>
      </c>
      <c r="N11" s="6">
        <v>110</v>
      </c>
      <c r="O11" s="6">
        <v>11.5</v>
      </c>
      <c r="P11" s="6">
        <v>0.3</v>
      </c>
    </row>
    <row r="12" spans="2:16">
      <c r="B12" s="57"/>
      <c r="C12" s="7" t="s">
        <v>9</v>
      </c>
      <c r="D12" s="5">
        <v>30</v>
      </c>
      <c r="E12" s="5">
        <v>0.87</v>
      </c>
      <c r="F12" s="5">
        <v>0.96</v>
      </c>
      <c r="G12" s="5">
        <v>1.41</v>
      </c>
      <c r="H12" s="5">
        <v>18</v>
      </c>
      <c r="I12" s="5">
        <v>1.2E-2</v>
      </c>
      <c r="J12" s="5">
        <v>7.4999999999999997E-3</v>
      </c>
      <c r="K12" s="5">
        <v>0.45</v>
      </c>
      <c r="L12" s="5">
        <v>2.7E-2</v>
      </c>
      <c r="M12" s="5">
        <v>36</v>
      </c>
      <c r="N12" s="5">
        <v>27</v>
      </c>
      <c r="O12" s="5">
        <v>4.2</v>
      </c>
      <c r="P12" s="5">
        <v>0.03</v>
      </c>
    </row>
    <row r="13" spans="2:16">
      <c r="B13" s="57"/>
      <c r="C13" s="7" t="s">
        <v>68</v>
      </c>
      <c r="D13" s="5">
        <v>5</v>
      </c>
      <c r="E13" s="5">
        <v>0.56999999999999995</v>
      </c>
      <c r="F13" s="5">
        <v>0.05</v>
      </c>
      <c r="G13" s="5">
        <v>3.53</v>
      </c>
      <c r="H13" s="5">
        <v>16.649999999999999</v>
      </c>
      <c r="I13" s="5">
        <v>7.0000000000000001E-3</v>
      </c>
      <c r="J13" s="5"/>
      <c r="K13" s="5"/>
      <c r="L13" s="5">
        <v>0.128</v>
      </c>
      <c r="M13" s="5">
        <v>1</v>
      </c>
      <c r="N13" s="5">
        <v>4.25</v>
      </c>
      <c r="O13" s="5">
        <v>0.9</v>
      </c>
      <c r="P13" s="5">
        <v>0.05</v>
      </c>
    </row>
    <row r="14" spans="2:16">
      <c r="B14" s="57"/>
      <c r="C14" s="7" t="s">
        <v>10</v>
      </c>
      <c r="D14" s="5">
        <v>5</v>
      </c>
      <c r="E14" s="5">
        <v>0</v>
      </c>
      <c r="F14" s="5">
        <v>0</v>
      </c>
      <c r="G14" s="5">
        <v>5</v>
      </c>
      <c r="H14" s="5">
        <v>19.95</v>
      </c>
      <c r="I14" s="5"/>
      <c r="J14" s="5"/>
      <c r="K14" s="5"/>
      <c r="L14" s="5"/>
      <c r="M14" s="5">
        <v>0.15</v>
      </c>
      <c r="N14" s="5"/>
      <c r="O14" s="5"/>
      <c r="P14" s="5">
        <v>1.4999999999999999E-2</v>
      </c>
    </row>
    <row r="15" spans="2:16">
      <c r="B15" s="57"/>
      <c r="C15" s="7" t="s">
        <v>11</v>
      </c>
      <c r="D15" s="5">
        <v>5</v>
      </c>
      <c r="E15" s="5">
        <v>0.03</v>
      </c>
      <c r="F15" s="5">
        <v>4.0999999999999996</v>
      </c>
      <c r="G15" s="5">
        <v>0.04</v>
      </c>
      <c r="H15" s="5">
        <v>37.4</v>
      </c>
      <c r="I15" s="28">
        <v>5.0000000000000001E-4</v>
      </c>
      <c r="J15" s="28">
        <v>22.5</v>
      </c>
      <c r="K15" s="28"/>
      <c r="L15" s="28">
        <v>0.05</v>
      </c>
      <c r="M15" s="28">
        <v>1.2</v>
      </c>
      <c r="N15" s="28">
        <v>1.5</v>
      </c>
      <c r="O15" s="28">
        <v>2.5000000000000001E-2</v>
      </c>
      <c r="P15" s="28">
        <v>1.4999999999999999E-2</v>
      </c>
    </row>
    <row r="16" spans="2:16">
      <c r="B16" s="57"/>
      <c r="C16" s="7" t="s">
        <v>39</v>
      </c>
      <c r="D16" s="5">
        <v>40</v>
      </c>
      <c r="E16" s="28">
        <v>3.04</v>
      </c>
      <c r="F16" s="28">
        <v>0.36</v>
      </c>
      <c r="G16" s="28">
        <v>19.88</v>
      </c>
      <c r="H16" s="28">
        <v>90.4</v>
      </c>
      <c r="I16" s="28">
        <v>6.4000000000000001E-2</v>
      </c>
      <c r="J16" s="44">
        <v>4.0000000000000002E-4</v>
      </c>
      <c r="K16" s="28"/>
      <c r="L16" s="28">
        <v>0.78400000000000003</v>
      </c>
      <c r="M16" s="28">
        <v>8</v>
      </c>
      <c r="N16" s="28">
        <v>26</v>
      </c>
      <c r="O16" s="28">
        <v>5.6</v>
      </c>
      <c r="P16" s="28">
        <v>0.44</v>
      </c>
    </row>
    <row r="17" spans="2:16">
      <c r="B17" s="57"/>
      <c r="C17" s="8" t="s">
        <v>86</v>
      </c>
      <c r="D17" s="5">
        <v>200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57"/>
      <c r="C18" s="7" t="s">
        <v>15</v>
      </c>
      <c r="D18" s="5">
        <v>0.6</v>
      </c>
      <c r="E18" s="5">
        <v>0.04</v>
      </c>
      <c r="F18" s="5">
        <v>0</v>
      </c>
      <c r="G18" s="5">
        <v>0.08</v>
      </c>
      <c r="H18" s="5">
        <v>1.98</v>
      </c>
      <c r="I18" s="5"/>
      <c r="J18" s="5"/>
      <c r="K18" s="5"/>
      <c r="L18" s="5"/>
      <c r="M18" s="5"/>
      <c r="N18" s="5"/>
      <c r="O18" s="5"/>
      <c r="P18" s="5"/>
    </row>
    <row r="19" spans="2:16">
      <c r="B19" s="57"/>
      <c r="C19" s="7" t="s">
        <v>10</v>
      </c>
      <c r="D19" s="5">
        <v>10</v>
      </c>
      <c r="E19" s="5">
        <v>0</v>
      </c>
      <c r="F19" s="5">
        <v>0</v>
      </c>
      <c r="G19" s="5">
        <v>15</v>
      </c>
      <c r="H19" s="5">
        <v>59.85</v>
      </c>
      <c r="I19" s="5"/>
      <c r="J19" s="5"/>
      <c r="K19" s="5"/>
      <c r="L19" s="5"/>
      <c r="M19" s="5">
        <v>0.45</v>
      </c>
      <c r="N19" s="5"/>
      <c r="O19" s="5"/>
      <c r="P19" s="5">
        <v>4.4999999999999998E-2</v>
      </c>
    </row>
    <row r="20" spans="2:16">
      <c r="B20" s="57"/>
      <c r="C20" s="7" t="s">
        <v>124</v>
      </c>
      <c r="D20" s="5">
        <v>15</v>
      </c>
      <c r="E20" s="5">
        <v>3</v>
      </c>
      <c r="F20" s="5">
        <v>4.72</v>
      </c>
      <c r="G20" s="5">
        <v>29.96</v>
      </c>
      <c r="H20" s="5">
        <v>112.3</v>
      </c>
      <c r="I20" s="5">
        <v>3.2000000000000001E-2</v>
      </c>
      <c r="J20" s="5"/>
      <c r="K20" s="5"/>
      <c r="L20" s="5"/>
      <c r="M20" s="5">
        <v>8</v>
      </c>
      <c r="N20" s="5">
        <v>27.6</v>
      </c>
      <c r="O20" s="5">
        <v>5.2</v>
      </c>
      <c r="P20" s="5">
        <v>0.4</v>
      </c>
    </row>
    <row r="21" spans="2:16">
      <c r="B21" s="58"/>
      <c r="C21" s="8" t="s">
        <v>12</v>
      </c>
      <c r="D21" s="5"/>
      <c r="E21" s="5">
        <f>SUM(E18:E20)</f>
        <v>3.04</v>
      </c>
      <c r="F21" s="5">
        <f t="shared" ref="F21:P21" si="2">SUM(F18:F20)</f>
        <v>4.72</v>
      </c>
      <c r="G21" s="5">
        <f t="shared" si="2"/>
        <v>45.04</v>
      </c>
      <c r="H21" s="5">
        <f t="shared" si="2"/>
        <v>174.13</v>
      </c>
      <c r="I21" s="5">
        <f t="shared" si="2"/>
        <v>3.2000000000000001E-2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8.4499999999999993</v>
      </c>
      <c r="N21" s="5">
        <f t="shared" si="2"/>
        <v>27.6</v>
      </c>
      <c r="O21" s="5">
        <f t="shared" si="2"/>
        <v>5.2</v>
      </c>
      <c r="P21" s="5">
        <f t="shared" si="2"/>
        <v>0.44500000000000001</v>
      </c>
    </row>
    <row r="22" spans="2:16">
      <c r="B22" s="41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1.25" customHeight="1">
      <c r="B23" s="9" t="s">
        <v>12</v>
      </c>
      <c r="C23" s="8"/>
      <c r="D23" s="5"/>
      <c r="E23" s="2">
        <f>E9+E21+E3</f>
        <v>11.709999999999999</v>
      </c>
      <c r="F23" s="2">
        <f>F9+F21+F3</f>
        <v>14.219999999999999</v>
      </c>
      <c r="G23" s="2">
        <f>G9+G21+G3</f>
        <v>95.51</v>
      </c>
      <c r="H23" s="2">
        <f>H9+H21+H3</f>
        <v>516.38</v>
      </c>
      <c r="I23" s="2">
        <f t="shared" ref="I23:O23" si="3">SUM(I21+I9)</f>
        <v>0.17450000000000002</v>
      </c>
      <c r="J23" s="2">
        <f t="shared" si="3"/>
        <v>72.5</v>
      </c>
      <c r="K23" s="2">
        <f t="shared" si="3"/>
        <v>11.95</v>
      </c>
      <c r="L23" s="2">
        <f t="shared" si="3"/>
        <v>0.88500000000000001</v>
      </c>
      <c r="M23" s="2">
        <f t="shared" si="3"/>
        <v>203.79999999999998</v>
      </c>
      <c r="N23" s="2">
        <f t="shared" si="3"/>
        <v>216.6</v>
      </c>
      <c r="O23" s="2">
        <f t="shared" si="3"/>
        <v>73.325000000000003</v>
      </c>
      <c r="P23" s="2">
        <f>SUM(P21+P9)</f>
        <v>1.5249999999999997</v>
      </c>
    </row>
    <row r="24" spans="2:16" ht="12.75" customHeight="1">
      <c r="B24" s="56" t="s">
        <v>33</v>
      </c>
      <c r="C24" s="8" t="s">
        <v>69</v>
      </c>
      <c r="D24" s="5">
        <v>100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7"/>
      <c r="C25" s="7" t="s">
        <v>70</v>
      </c>
      <c r="D25" s="5">
        <v>80</v>
      </c>
      <c r="E25" s="5">
        <v>0.68</v>
      </c>
      <c r="F25" s="5">
        <v>0</v>
      </c>
      <c r="G25" s="5">
        <v>4.32</v>
      </c>
      <c r="H25" s="5">
        <v>19.2</v>
      </c>
      <c r="I25" s="5">
        <v>8.0000000000000002E-3</v>
      </c>
      <c r="J25" s="5">
        <v>0.8</v>
      </c>
      <c r="K25" s="5">
        <v>1.44</v>
      </c>
      <c r="L25" s="5"/>
      <c r="M25" s="5">
        <v>6.4</v>
      </c>
      <c r="N25" s="5">
        <v>15.2</v>
      </c>
      <c r="O25" s="5">
        <v>9.1999999999999993</v>
      </c>
      <c r="P25" s="5">
        <v>0.56000000000000005</v>
      </c>
    </row>
    <row r="26" spans="2:16">
      <c r="B26" s="57"/>
      <c r="C26" s="7" t="s">
        <v>71</v>
      </c>
      <c r="D26" s="5">
        <v>20</v>
      </c>
      <c r="E26" s="5">
        <v>0.08</v>
      </c>
      <c r="F26" s="5">
        <v>0</v>
      </c>
      <c r="G26" s="5">
        <v>1.96</v>
      </c>
      <c r="H26" s="5">
        <v>9.4</v>
      </c>
      <c r="I26" s="5">
        <v>6.0000000000000001E-3</v>
      </c>
      <c r="J26" s="5"/>
      <c r="K26" s="5">
        <v>2</v>
      </c>
      <c r="L26" s="5"/>
      <c r="M26" s="5">
        <v>3.2</v>
      </c>
      <c r="N26" s="5"/>
      <c r="O26" s="5"/>
      <c r="P26" s="5">
        <v>0.44</v>
      </c>
    </row>
    <row r="27" spans="2:16">
      <c r="B27" s="57"/>
      <c r="C27" s="7" t="s">
        <v>10</v>
      </c>
      <c r="D27" s="5">
        <v>5</v>
      </c>
      <c r="E27" s="5">
        <v>0</v>
      </c>
      <c r="F27" s="5">
        <v>0</v>
      </c>
      <c r="G27" s="5">
        <v>5</v>
      </c>
      <c r="H27" s="5">
        <v>19.95</v>
      </c>
      <c r="I27" s="5"/>
      <c r="J27" s="5"/>
      <c r="K27" s="5"/>
      <c r="L27" s="5"/>
      <c r="M27" s="5">
        <v>0.45</v>
      </c>
      <c r="N27" s="5"/>
      <c r="O27" s="5"/>
      <c r="P27" s="5">
        <v>4.4999999999999998E-2</v>
      </c>
    </row>
    <row r="28" spans="2:16">
      <c r="B28" s="57"/>
      <c r="C28" s="7" t="s">
        <v>21</v>
      </c>
      <c r="D28" s="5">
        <v>5</v>
      </c>
      <c r="E28" s="5">
        <v>0</v>
      </c>
      <c r="F28" s="5">
        <v>5</v>
      </c>
      <c r="G28" s="5">
        <v>0</v>
      </c>
      <c r="H28" s="5">
        <v>44.95</v>
      </c>
      <c r="I28" s="28"/>
      <c r="J28" s="28"/>
      <c r="K28" s="28"/>
      <c r="L28" s="28">
        <v>2.2000000000000002</v>
      </c>
      <c r="M28" s="28"/>
      <c r="N28" s="28">
        <v>0.1</v>
      </c>
      <c r="O28" s="28"/>
      <c r="P28" s="28"/>
    </row>
    <row r="29" spans="2:16">
      <c r="B29" s="57"/>
      <c r="C29" s="8" t="s">
        <v>12</v>
      </c>
      <c r="D29" s="5"/>
      <c r="E29" s="2">
        <f>SUM(E25:E28)</f>
        <v>0.76</v>
      </c>
      <c r="F29" s="2">
        <f t="shared" ref="F29:O29" si="4">SUM(F25:F28)</f>
        <v>5</v>
      </c>
      <c r="G29" s="2">
        <f t="shared" si="4"/>
        <v>11.280000000000001</v>
      </c>
      <c r="H29" s="2">
        <f t="shared" si="4"/>
        <v>93.5</v>
      </c>
      <c r="I29" s="2">
        <f t="shared" si="4"/>
        <v>1.4E-2</v>
      </c>
      <c r="J29" s="2">
        <f t="shared" si="4"/>
        <v>0.8</v>
      </c>
      <c r="K29" s="2">
        <f t="shared" si="4"/>
        <v>3.44</v>
      </c>
      <c r="L29" s="2">
        <f t="shared" si="4"/>
        <v>2.2000000000000002</v>
      </c>
      <c r="M29" s="2">
        <f t="shared" si="4"/>
        <v>10.050000000000001</v>
      </c>
      <c r="N29" s="2">
        <f t="shared" si="4"/>
        <v>15.299999999999999</v>
      </c>
      <c r="O29" s="2">
        <f t="shared" si="4"/>
        <v>9.1999999999999993</v>
      </c>
      <c r="P29" s="2">
        <f>SUM(P25:P28)</f>
        <v>1.0449999999999999</v>
      </c>
    </row>
    <row r="30" spans="2:16">
      <c r="B30" s="57"/>
      <c r="C30" s="8" t="s">
        <v>125</v>
      </c>
      <c r="D30" s="5">
        <v>250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7"/>
      <c r="C31" s="7" t="s">
        <v>23</v>
      </c>
      <c r="D31" s="5">
        <v>90</v>
      </c>
      <c r="E31" s="5">
        <v>1.5</v>
      </c>
      <c r="F31" s="5">
        <v>0</v>
      </c>
      <c r="G31" s="5">
        <v>11.4</v>
      </c>
      <c r="H31" s="5">
        <v>53.9</v>
      </c>
      <c r="I31" s="28">
        <v>8.4000000000000005E-2</v>
      </c>
      <c r="J31" s="28">
        <v>2.1</v>
      </c>
      <c r="K31" s="28">
        <v>14</v>
      </c>
      <c r="L31" s="28">
        <v>7.0000000000000007E-2</v>
      </c>
      <c r="M31" s="28">
        <v>7</v>
      </c>
      <c r="N31" s="28">
        <v>40.6</v>
      </c>
      <c r="O31" s="28">
        <v>16.100000000000001</v>
      </c>
      <c r="P31" s="28">
        <v>0.63</v>
      </c>
    </row>
    <row r="32" spans="2:16">
      <c r="B32" s="57"/>
      <c r="C32" s="7" t="s">
        <v>24</v>
      </c>
      <c r="D32" s="5">
        <v>10</v>
      </c>
      <c r="E32" s="5">
        <v>4.2</v>
      </c>
      <c r="F32" s="5">
        <v>0.38</v>
      </c>
      <c r="G32" s="5">
        <v>9.4</v>
      </c>
      <c r="H32" s="5">
        <v>59.6</v>
      </c>
      <c r="I32" s="5">
        <v>0.1</v>
      </c>
      <c r="J32" s="5"/>
      <c r="K32" s="5">
        <v>1.73</v>
      </c>
      <c r="L32" s="5"/>
      <c r="M32" s="5">
        <v>1.6</v>
      </c>
      <c r="N32" s="5">
        <v>10.3</v>
      </c>
      <c r="O32" s="5">
        <v>11.1</v>
      </c>
      <c r="P32" s="5">
        <v>1.18</v>
      </c>
    </row>
    <row r="33" spans="2:16">
      <c r="B33" s="57"/>
      <c r="C33" s="7" t="s">
        <v>20</v>
      </c>
      <c r="D33" s="5">
        <v>20</v>
      </c>
      <c r="E33" s="5">
        <v>0.2</v>
      </c>
      <c r="F33" s="5">
        <v>0</v>
      </c>
      <c r="G33" s="5">
        <v>0.69</v>
      </c>
      <c r="H33" s="5">
        <v>3.6</v>
      </c>
      <c r="I33" s="28">
        <v>3.7499999999999999E-3</v>
      </c>
      <c r="J33" s="28"/>
      <c r="K33" s="28">
        <v>0.55500000000000005</v>
      </c>
      <c r="L33" s="28">
        <v>1.5E-3</v>
      </c>
      <c r="M33" s="28">
        <v>2.3250000000000002</v>
      </c>
      <c r="N33" s="28">
        <v>2.1749999999999998</v>
      </c>
      <c r="O33" s="28">
        <v>0.75</v>
      </c>
      <c r="P33" s="28">
        <v>0.06</v>
      </c>
    </row>
    <row r="34" spans="2:16">
      <c r="B34" s="57"/>
      <c r="C34" s="7" t="s">
        <v>25</v>
      </c>
      <c r="D34" s="5">
        <v>20</v>
      </c>
      <c r="E34" s="5">
        <v>0.19500000000000001</v>
      </c>
      <c r="F34" s="5">
        <v>0</v>
      </c>
      <c r="G34" s="5">
        <v>1.0349999999999999</v>
      </c>
      <c r="H34" s="5">
        <v>5.4</v>
      </c>
      <c r="I34" s="5">
        <v>8.9999999999999993E-3</v>
      </c>
      <c r="J34" s="6"/>
      <c r="K34" s="6">
        <v>0.75</v>
      </c>
      <c r="L34" s="6"/>
      <c r="M34" s="6">
        <v>4.05</v>
      </c>
      <c r="N34" s="6"/>
      <c r="O34" s="6"/>
      <c r="P34" s="6">
        <v>0.105</v>
      </c>
    </row>
    <row r="35" spans="2:16">
      <c r="B35" s="57"/>
      <c r="C35" s="7" t="s">
        <v>11</v>
      </c>
      <c r="D35" s="5">
        <v>5</v>
      </c>
      <c r="E35" s="5">
        <v>0.03</v>
      </c>
      <c r="F35" s="5">
        <v>4.0999999999999996</v>
      </c>
      <c r="G35" s="5">
        <v>0.04</v>
      </c>
      <c r="H35" s="5">
        <v>37.4</v>
      </c>
      <c r="I35" s="28">
        <v>5.0000000000000001E-4</v>
      </c>
      <c r="J35" s="28">
        <v>22.5</v>
      </c>
      <c r="K35" s="28"/>
      <c r="L35" s="28">
        <v>0.05</v>
      </c>
      <c r="M35" s="28">
        <v>1.2</v>
      </c>
      <c r="N35" s="28">
        <v>1.5</v>
      </c>
      <c r="O35" s="28">
        <v>2.5000000000000001E-2</v>
      </c>
      <c r="P35" s="28">
        <v>1.4999999999999999E-2</v>
      </c>
    </row>
    <row r="36" spans="2:16">
      <c r="B36" s="57"/>
      <c r="C36" s="7" t="s">
        <v>26</v>
      </c>
      <c r="D36" s="28">
        <v>40</v>
      </c>
      <c r="E36" s="5">
        <v>8.4</v>
      </c>
      <c r="F36" s="5">
        <v>5.4</v>
      </c>
      <c r="G36" s="5">
        <v>0</v>
      </c>
      <c r="H36" s="5">
        <v>88</v>
      </c>
      <c r="I36" s="5">
        <v>3.5999999999999997E-2</v>
      </c>
      <c r="J36" s="6">
        <v>0.03</v>
      </c>
      <c r="K36" s="6">
        <v>0.8</v>
      </c>
      <c r="L36" s="6">
        <v>0</v>
      </c>
      <c r="M36" s="6">
        <v>6.4</v>
      </c>
      <c r="N36" s="6">
        <v>66</v>
      </c>
      <c r="O36" s="6">
        <v>7.6</v>
      </c>
      <c r="P36" s="6">
        <v>0.64</v>
      </c>
    </row>
    <row r="37" spans="2:16">
      <c r="B37" s="57"/>
      <c r="C37" s="8" t="s">
        <v>12</v>
      </c>
      <c r="D37" s="5"/>
      <c r="E37" s="2">
        <f>SUM(E31:E36)</f>
        <v>14.525000000000002</v>
      </c>
      <c r="F37" s="2">
        <f t="shared" ref="F37:O37" si="5">SUM(F31:F36)</f>
        <v>9.879999999999999</v>
      </c>
      <c r="G37" s="2">
        <f t="shared" si="5"/>
        <v>22.565000000000001</v>
      </c>
      <c r="H37" s="2">
        <f t="shared" si="5"/>
        <v>247.9</v>
      </c>
      <c r="I37" s="2">
        <f t="shared" si="5"/>
        <v>0.23325000000000001</v>
      </c>
      <c r="J37" s="2">
        <f t="shared" si="5"/>
        <v>24.630000000000003</v>
      </c>
      <c r="K37" s="2">
        <f t="shared" si="5"/>
        <v>17.835000000000001</v>
      </c>
      <c r="L37" s="2">
        <f t="shared" si="5"/>
        <v>0.12150000000000001</v>
      </c>
      <c r="M37" s="2">
        <f t="shared" si="5"/>
        <v>22.575000000000003</v>
      </c>
      <c r="N37" s="2">
        <f t="shared" si="5"/>
        <v>120.575</v>
      </c>
      <c r="O37" s="2">
        <f t="shared" si="5"/>
        <v>35.575000000000003</v>
      </c>
      <c r="P37" s="2">
        <f>SUM(P31:P36)</f>
        <v>2.63</v>
      </c>
    </row>
    <row r="38" spans="2:16">
      <c r="B38" s="57"/>
      <c r="C38" s="8" t="s">
        <v>120</v>
      </c>
      <c r="D38" s="5" t="s">
        <v>132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7"/>
      <c r="C39" s="7" t="s">
        <v>92</v>
      </c>
      <c r="D39" s="5">
        <v>90</v>
      </c>
      <c r="E39" s="5">
        <v>9.1199999999999992</v>
      </c>
      <c r="F39" s="5">
        <v>12.16</v>
      </c>
      <c r="G39" s="5">
        <v>0</v>
      </c>
      <c r="H39" s="5">
        <v>156.19999999999999</v>
      </c>
      <c r="I39" s="5">
        <v>0.02</v>
      </c>
      <c r="J39" s="5"/>
      <c r="K39" s="5"/>
      <c r="L39" s="5"/>
      <c r="M39" s="5">
        <v>3.6</v>
      </c>
      <c r="N39" s="5">
        <v>69.400000000000006</v>
      </c>
      <c r="O39" s="5">
        <v>46.2</v>
      </c>
      <c r="P39" s="5">
        <v>1.675</v>
      </c>
    </row>
    <row r="40" spans="2:16">
      <c r="B40" s="57"/>
      <c r="C40" s="7" t="s">
        <v>20</v>
      </c>
      <c r="D40" s="5">
        <v>20</v>
      </c>
      <c r="E40" s="5">
        <v>0.2</v>
      </c>
      <c r="F40" s="5">
        <v>0</v>
      </c>
      <c r="G40" s="5">
        <v>0.69</v>
      </c>
      <c r="H40" s="5">
        <v>3.6</v>
      </c>
      <c r="I40" s="28">
        <v>3.7499999999999999E-3</v>
      </c>
      <c r="J40" s="28"/>
      <c r="K40" s="28">
        <v>0.55500000000000005</v>
      </c>
      <c r="L40" s="28">
        <v>1.5E-3</v>
      </c>
      <c r="M40" s="28">
        <v>2.3250000000000002</v>
      </c>
      <c r="N40" s="28">
        <v>2.1749999999999998</v>
      </c>
      <c r="O40" s="28">
        <v>0.75</v>
      </c>
      <c r="P40" s="28">
        <v>0.06</v>
      </c>
    </row>
    <row r="41" spans="2:16">
      <c r="B41" s="57"/>
      <c r="C41" s="7" t="s">
        <v>25</v>
      </c>
      <c r="D41" s="5">
        <v>20</v>
      </c>
      <c r="E41" s="5">
        <v>0.19500000000000001</v>
      </c>
      <c r="F41" s="5">
        <v>0</v>
      </c>
      <c r="G41" s="5">
        <v>1.0349999999999999</v>
      </c>
      <c r="H41" s="5">
        <v>5.4</v>
      </c>
      <c r="I41" s="5">
        <v>8.9999999999999993E-3</v>
      </c>
      <c r="J41" s="6"/>
      <c r="K41" s="6">
        <v>0.75</v>
      </c>
      <c r="L41" s="6"/>
      <c r="M41" s="6">
        <v>4.05</v>
      </c>
      <c r="N41" s="6"/>
      <c r="O41" s="6"/>
      <c r="P41" s="6">
        <v>0.105</v>
      </c>
    </row>
    <row r="42" spans="2:16">
      <c r="B42" s="57"/>
      <c r="C42" s="7" t="s">
        <v>21</v>
      </c>
      <c r="D42" s="5">
        <v>5</v>
      </c>
      <c r="E42" s="5">
        <v>0</v>
      </c>
      <c r="F42" s="5">
        <v>5</v>
      </c>
      <c r="G42" s="5">
        <v>0</v>
      </c>
      <c r="H42" s="5">
        <v>44.95</v>
      </c>
      <c r="I42" s="28"/>
      <c r="J42" s="28"/>
      <c r="K42" s="28"/>
      <c r="L42" s="28">
        <v>2.2000000000000002</v>
      </c>
      <c r="M42" s="28"/>
      <c r="N42" s="28">
        <v>0.1</v>
      </c>
      <c r="O42" s="28"/>
      <c r="P42" s="28"/>
    </row>
    <row r="43" spans="2:16">
      <c r="B43" s="57"/>
      <c r="C43" s="7" t="s">
        <v>41</v>
      </c>
      <c r="D43" s="5">
        <v>30</v>
      </c>
      <c r="E43" s="5">
        <v>4.24</v>
      </c>
      <c r="F43" s="5">
        <v>0.68</v>
      </c>
      <c r="G43" s="5">
        <v>28.2</v>
      </c>
      <c r="H43" s="5">
        <v>127.6</v>
      </c>
      <c r="I43" s="5">
        <v>0.04</v>
      </c>
      <c r="J43" s="5"/>
      <c r="K43" s="5"/>
      <c r="L43" s="5"/>
      <c r="M43" s="5">
        <v>7.2</v>
      </c>
      <c r="N43" s="5">
        <v>69.400000000000006</v>
      </c>
      <c r="O43" s="5">
        <v>46.2</v>
      </c>
      <c r="P43" s="5">
        <v>1.675</v>
      </c>
    </row>
    <row r="44" spans="2:16">
      <c r="B44" s="57"/>
      <c r="C44" s="7" t="s">
        <v>11</v>
      </c>
      <c r="D44" s="5">
        <v>10</v>
      </c>
      <c r="E44" s="5">
        <v>0.03</v>
      </c>
      <c r="F44" s="5">
        <v>4.0999999999999996</v>
      </c>
      <c r="G44" s="5">
        <v>0.04</v>
      </c>
      <c r="H44" s="5">
        <v>37.4</v>
      </c>
      <c r="I44" s="28">
        <v>5.0000000000000001E-4</v>
      </c>
      <c r="J44" s="28">
        <v>22.5</v>
      </c>
      <c r="K44" s="28"/>
      <c r="L44" s="28">
        <v>0.05</v>
      </c>
      <c r="M44" s="28">
        <v>1.2</v>
      </c>
      <c r="N44" s="28">
        <v>1.5</v>
      </c>
      <c r="O44" s="28">
        <v>2.5000000000000001E-2</v>
      </c>
      <c r="P44" s="28">
        <v>1.4999999999999999E-2</v>
      </c>
    </row>
    <row r="45" spans="2:16">
      <c r="B45" s="57"/>
      <c r="C45" s="7" t="s">
        <v>88</v>
      </c>
      <c r="D45" s="5">
        <v>20</v>
      </c>
      <c r="E45" s="5">
        <v>1.85</v>
      </c>
      <c r="F45" s="5">
        <v>0.19</v>
      </c>
      <c r="G45" s="5">
        <v>12.7</v>
      </c>
      <c r="H45" s="5">
        <v>46.13</v>
      </c>
      <c r="I45" s="28">
        <v>0.03</v>
      </c>
      <c r="J45" s="28"/>
      <c r="K45" s="28"/>
      <c r="L45" s="28">
        <v>0.27</v>
      </c>
      <c r="M45" s="28">
        <v>3.24</v>
      </c>
      <c r="N45" s="28">
        <v>15.48</v>
      </c>
      <c r="O45" s="28">
        <v>2.88</v>
      </c>
      <c r="P45" s="28">
        <v>0.21</v>
      </c>
    </row>
    <row r="46" spans="2:16">
      <c r="B46" s="57"/>
      <c r="C46" s="7" t="s">
        <v>54</v>
      </c>
      <c r="D46" s="5">
        <v>8</v>
      </c>
      <c r="E46" s="5">
        <v>3.3000000000000002E-2</v>
      </c>
      <c r="F46" s="5">
        <v>0.06</v>
      </c>
      <c r="G46" s="5">
        <v>0.114</v>
      </c>
      <c r="H46" s="5">
        <v>0.69</v>
      </c>
      <c r="I46" s="28"/>
      <c r="J46" s="28"/>
      <c r="K46" s="28"/>
      <c r="L46" s="28"/>
      <c r="M46" s="28"/>
      <c r="N46" s="28"/>
      <c r="O46" s="28"/>
      <c r="P46" s="28"/>
    </row>
    <row r="47" spans="2:16">
      <c r="B47" s="57"/>
      <c r="C47" s="8" t="s">
        <v>12</v>
      </c>
      <c r="D47" s="5"/>
      <c r="E47" s="2">
        <f>SUM(E39:E46)</f>
        <v>15.667999999999997</v>
      </c>
      <c r="F47" s="2">
        <f>SUM(F39:F46)</f>
        <v>22.189999999999998</v>
      </c>
      <c r="G47" s="2">
        <f>SUM(G39:G46)</f>
        <v>42.778999999999996</v>
      </c>
      <c r="H47" s="2">
        <f>SUM(H39:H46)</f>
        <v>421.96999999999997</v>
      </c>
      <c r="I47" s="2">
        <f>SUM(I39:I45)</f>
        <v>0.10325000000000001</v>
      </c>
      <c r="J47" s="2">
        <f t="shared" ref="J47:K47" si="6">SUM(J39:J44)</f>
        <v>22.5</v>
      </c>
      <c r="K47" s="2">
        <f t="shared" si="6"/>
        <v>1.3050000000000002</v>
      </c>
      <c r="L47" s="2">
        <f>SUM(L39:L45)</f>
        <v>2.5215000000000001</v>
      </c>
      <c r="M47" s="2">
        <f>SUM(M39:M45)</f>
        <v>21.615000000000002</v>
      </c>
      <c r="N47" s="2">
        <f>SUM(N39:N45)</f>
        <v>158.05499999999998</v>
      </c>
      <c r="O47" s="2">
        <f>SUM(O39:O45)</f>
        <v>96.055000000000007</v>
      </c>
      <c r="P47" s="2">
        <f>SUM(P39:P45)</f>
        <v>3.74</v>
      </c>
    </row>
    <row r="48" spans="2:16">
      <c r="B48" s="57"/>
      <c r="C48" s="8" t="s">
        <v>73</v>
      </c>
      <c r="D48" s="5">
        <v>200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7">
      <c r="B49" s="57"/>
      <c r="C49" s="7" t="s">
        <v>74</v>
      </c>
      <c r="D49" s="5">
        <v>30</v>
      </c>
      <c r="E49" s="5">
        <v>0.4</v>
      </c>
      <c r="F49" s="5">
        <v>0</v>
      </c>
      <c r="G49" s="5">
        <v>4.08</v>
      </c>
      <c r="H49" s="5">
        <v>21.5</v>
      </c>
      <c r="I49" s="5">
        <v>0.02</v>
      </c>
      <c r="J49" s="5"/>
      <c r="K49" s="5">
        <v>30</v>
      </c>
      <c r="L49" s="5"/>
      <c r="M49" s="5">
        <v>17</v>
      </c>
      <c r="N49" s="5"/>
      <c r="O49" s="5"/>
      <c r="P49" s="5">
        <v>0.15</v>
      </c>
    </row>
    <row r="50" spans="2:17">
      <c r="B50" s="57"/>
      <c r="C50" s="7" t="s">
        <v>10</v>
      </c>
      <c r="D50" s="5">
        <v>10</v>
      </c>
      <c r="E50" s="5">
        <v>0</v>
      </c>
      <c r="F50" s="5">
        <v>0</v>
      </c>
      <c r="G50" s="5">
        <v>15</v>
      </c>
      <c r="H50" s="5">
        <v>59.85</v>
      </c>
      <c r="I50" s="5"/>
      <c r="J50" s="5"/>
      <c r="K50" s="5"/>
      <c r="L50" s="5"/>
      <c r="M50" s="5">
        <v>0.45</v>
      </c>
      <c r="N50" s="5"/>
      <c r="O50" s="5"/>
      <c r="P50" s="5">
        <v>4.4999999999999998E-2</v>
      </c>
    </row>
    <row r="51" spans="2:17">
      <c r="B51" s="57"/>
      <c r="C51" s="7" t="s">
        <v>13</v>
      </c>
      <c r="D51" s="5">
        <v>80</v>
      </c>
      <c r="E51" s="5">
        <f>2.28*2</f>
        <v>4.5599999999999996</v>
      </c>
      <c r="F51" s="5">
        <v>0.48</v>
      </c>
      <c r="G51" s="5">
        <v>29.52</v>
      </c>
      <c r="H51" s="5">
        <v>141</v>
      </c>
      <c r="I51" s="28">
        <v>0.12</v>
      </c>
      <c r="J51" s="28"/>
      <c r="K51" s="28"/>
      <c r="L51" s="28">
        <v>0.6</v>
      </c>
      <c r="M51" s="28">
        <v>13.8</v>
      </c>
      <c r="N51" s="28">
        <v>50.2</v>
      </c>
      <c r="O51" s="28">
        <v>19.8</v>
      </c>
      <c r="P51" s="28">
        <v>1.1399999999999999</v>
      </c>
    </row>
    <row r="52" spans="2:17">
      <c r="B52" s="57"/>
      <c r="C52" s="7" t="s">
        <v>31</v>
      </c>
      <c r="D52" s="5">
        <v>72</v>
      </c>
      <c r="E52" s="5">
        <v>4.75</v>
      </c>
      <c r="F52" s="5">
        <v>0.44</v>
      </c>
      <c r="G52" s="5">
        <v>13.36</v>
      </c>
      <c r="H52" s="5">
        <v>69.599999999999994</v>
      </c>
      <c r="I52" s="5">
        <v>7.1999999999999995E-2</v>
      </c>
      <c r="J52" s="6">
        <v>2.4</v>
      </c>
      <c r="K52" s="6"/>
      <c r="L52" s="6">
        <v>0.88</v>
      </c>
      <c r="M52" s="6">
        <v>14</v>
      </c>
      <c r="N52" s="6">
        <v>63.2</v>
      </c>
      <c r="O52" s="6">
        <v>18.8</v>
      </c>
      <c r="P52" s="6">
        <v>1.56</v>
      </c>
    </row>
    <row r="53" spans="2:17">
      <c r="B53" s="57"/>
      <c r="C53" s="8" t="s">
        <v>12</v>
      </c>
      <c r="D53" s="5"/>
      <c r="E53" s="2">
        <f>SUM(E49:E52)</f>
        <v>9.7100000000000009</v>
      </c>
      <c r="F53" s="2">
        <f t="shared" ref="F53:H53" si="7">SUM(F49:F52)</f>
        <v>0.91999999999999993</v>
      </c>
      <c r="G53" s="2">
        <f t="shared" si="7"/>
        <v>61.959999999999994</v>
      </c>
      <c r="H53" s="2">
        <f t="shared" si="7"/>
        <v>291.95</v>
      </c>
      <c r="I53" s="2">
        <f>SUM(I49:I52)</f>
        <v>0.21199999999999997</v>
      </c>
      <c r="J53" s="2">
        <f t="shared" ref="J53:P53" si="8">SUM(J49:J52)</f>
        <v>2.4</v>
      </c>
      <c r="K53" s="2">
        <f t="shared" si="8"/>
        <v>30</v>
      </c>
      <c r="L53" s="2">
        <f t="shared" si="8"/>
        <v>1.48</v>
      </c>
      <c r="M53" s="2">
        <f t="shared" si="8"/>
        <v>45.25</v>
      </c>
      <c r="N53" s="2">
        <f t="shared" si="8"/>
        <v>113.4</v>
      </c>
      <c r="O53" s="2">
        <f t="shared" si="8"/>
        <v>38.6</v>
      </c>
      <c r="P53" s="2">
        <f t="shared" si="8"/>
        <v>2.895</v>
      </c>
    </row>
    <row r="54" spans="2:17">
      <c r="B54" s="85" t="s">
        <v>126</v>
      </c>
      <c r="C54" s="7" t="s">
        <v>169</v>
      </c>
      <c r="D54" s="5">
        <v>80</v>
      </c>
      <c r="E54" s="5">
        <v>10.6</v>
      </c>
      <c r="F54" s="5">
        <v>9.5</v>
      </c>
      <c r="G54" s="5">
        <v>19</v>
      </c>
      <c r="H54" s="5">
        <v>96</v>
      </c>
      <c r="I54" s="5">
        <v>0.08</v>
      </c>
      <c r="J54" s="5">
        <v>32</v>
      </c>
      <c r="K54" s="5"/>
      <c r="L54" s="5">
        <v>1.2</v>
      </c>
      <c r="M54" s="5">
        <v>6.6</v>
      </c>
      <c r="N54" s="5">
        <v>112</v>
      </c>
      <c r="O54" s="5">
        <v>3.7</v>
      </c>
      <c r="P54" s="5">
        <v>4.9000000000000004</v>
      </c>
    </row>
    <row r="55" spans="2:17">
      <c r="B55" s="85"/>
      <c r="C55" s="7" t="s">
        <v>142</v>
      </c>
      <c r="D55" s="5">
        <v>200</v>
      </c>
      <c r="E55" s="5">
        <v>1</v>
      </c>
      <c r="F55" s="5">
        <v>0</v>
      </c>
      <c r="G55" s="5">
        <v>2.2999999999999998</v>
      </c>
      <c r="H55" s="5">
        <v>13</v>
      </c>
      <c r="I55" s="5">
        <v>0.06</v>
      </c>
      <c r="J55" s="5">
        <v>50</v>
      </c>
      <c r="K55" s="5">
        <v>20</v>
      </c>
      <c r="L55" s="5">
        <v>0.8</v>
      </c>
      <c r="M55" s="5">
        <v>14</v>
      </c>
      <c r="N55" s="5">
        <v>32</v>
      </c>
      <c r="O55" s="5">
        <v>14</v>
      </c>
      <c r="P55" s="5">
        <v>1.4</v>
      </c>
      <c r="Q55" s="5"/>
    </row>
    <row r="56" spans="2:17">
      <c r="B56" s="86"/>
      <c r="C56" s="8" t="s">
        <v>12</v>
      </c>
      <c r="D56" s="5"/>
      <c r="E56" s="2">
        <f t="shared" ref="E56:P56" si="9">E29+E37+E47+E53+E54</f>
        <v>51.262999999999998</v>
      </c>
      <c r="F56" s="2">
        <f t="shared" si="9"/>
        <v>47.489999999999995</v>
      </c>
      <c r="G56" s="2">
        <f t="shared" si="9"/>
        <v>157.584</v>
      </c>
      <c r="H56" s="2">
        <f t="shared" si="9"/>
        <v>1151.32</v>
      </c>
      <c r="I56" s="2">
        <f t="shared" si="9"/>
        <v>0.64249999999999996</v>
      </c>
      <c r="J56" s="2">
        <f t="shared" si="9"/>
        <v>82.330000000000013</v>
      </c>
      <c r="K56" s="2">
        <f t="shared" si="9"/>
        <v>52.58</v>
      </c>
      <c r="L56" s="2">
        <f t="shared" si="9"/>
        <v>7.5230000000000006</v>
      </c>
      <c r="M56" s="2">
        <f t="shared" si="9"/>
        <v>106.09</v>
      </c>
      <c r="N56" s="2">
        <f t="shared" si="9"/>
        <v>519.32999999999993</v>
      </c>
      <c r="O56" s="2">
        <f t="shared" si="9"/>
        <v>183.13</v>
      </c>
      <c r="P56" s="2">
        <f t="shared" si="9"/>
        <v>15.21</v>
      </c>
    </row>
    <row r="57" spans="2:17" ht="15" customHeight="1">
      <c r="B57" s="8" t="s">
        <v>32</v>
      </c>
      <c r="C57" s="7"/>
      <c r="D57" s="5"/>
      <c r="E57" s="2">
        <f>E23+E56</f>
        <v>62.972999999999999</v>
      </c>
      <c r="F57" s="2">
        <f>F23+F56</f>
        <v>61.709999999999994</v>
      </c>
      <c r="G57" s="2">
        <f>G23+G56</f>
        <v>253.09399999999999</v>
      </c>
      <c r="H57" s="2">
        <f>H23+H56</f>
        <v>1667.6999999999998</v>
      </c>
      <c r="I57" s="2">
        <f t="shared" ref="I57:P57" si="10">SUM(I56+I23)</f>
        <v>0.81699999999999995</v>
      </c>
      <c r="J57" s="2">
        <f t="shared" si="10"/>
        <v>154.83000000000001</v>
      </c>
      <c r="K57" s="2">
        <f t="shared" si="10"/>
        <v>64.53</v>
      </c>
      <c r="L57" s="2">
        <f t="shared" si="10"/>
        <v>8.4080000000000013</v>
      </c>
      <c r="M57" s="2">
        <f t="shared" si="10"/>
        <v>309.89</v>
      </c>
      <c r="N57" s="2">
        <f t="shared" si="10"/>
        <v>735.93</v>
      </c>
      <c r="O57" s="2">
        <f t="shared" si="10"/>
        <v>256.45499999999998</v>
      </c>
      <c r="P57" s="2">
        <f t="shared" si="10"/>
        <v>16.734999999999999</v>
      </c>
    </row>
    <row r="58" spans="2:17" ht="18.75" customHeight="1"/>
  </sheetData>
  <mergeCells count="12">
    <mergeCell ref="B24:B53"/>
    <mergeCell ref="B54:B56"/>
    <mergeCell ref="B3:B21"/>
    <mergeCell ref="I1:L1"/>
    <mergeCell ref="M1:P1"/>
    <mergeCell ref="B1:B2"/>
    <mergeCell ref="C1:C2"/>
    <mergeCell ref="D1:D2"/>
    <mergeCell ref="E1:E2"/>
    <mergeCell ref="F1:F2"/>
    <mergeCell ref="G1:G2"/>
    <mergeCell ref="H1:H2"/>
  </mergeCells>
  <pageMargins left="0.70866141732283472" right="0.11811023622047245" top="0.19685039370078741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7"/>
  <sheetViews>
    <sheetView view="pageLayout" topLeftCell="A28" workbookViewId="0">
      <selection activeCell="C9" sqref="C9:O9"/>
    </sheetView>
  </sheetViews>
  <sheetFormatPr defaultRowHeight="12.75"/>
  <cols>
    <col min="1" max="1" width="4.28515625" style="13" customWidth="1"/>
    <col min="2" max="2" width="7.42578125" style="13" customWidth="1"/>
    <col min="3" max="3" width="29.85546875" style="14" customWidth="1"/>
    <col min="4" max="4" width="7.140625" style="13" customWidth="1"/>
    <col min="5" max="6" width="8" style="13" customWidth="1"/>
    <col min="7" max="7" width="11" style="13" customWidth="1"/>
    <col min="8" max="8" width="9.28515625" style="13" customWidth="1"/>
    <col min="9" max="9" width="6.28515625" style="13" customWidth="1"/>
    <col min="10" max="10" width="5.5703125" style="13" customWidth="1"/>
    <col min="11" max="11" width="7" style="13" bestFit="1" customWidth="1"/>
    <col min="12" max="12" width="5.7109375" style="13" customWidth="1"/>
    <col min="13" max="15" width="6.85546875" style="13" customWidth="1"/>
    <col min="16" max="16" width="7" style="13" customWidth="1"/>
    <col min="17" max="16384" width="9.140625" style="13"/>
  </cols>
  <sheetData>
    <row r="1" spans="2:16" ht="12" customHeight="1">
      <c r="B1" s="62" t="s">
        <v>75</v>
      </c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1" t="s">
        <v>94</v>
      </c>
      <c r="J1" s="61"/>
      <c r="K1" s="61"/>
      <c r="L1" s="61"/>
      <c r="M1" s="61" t="s">
        <v>95</v>
      </c>
      <c r="N1" s="61"/>
      <c r="O1" s="61"/>
      <c r="P1" s="61"/>
    </row>
    <row r="2" spans="2:16" ht="12" customHeight="1">
      <c r="B2" s="63"/>
      <c r="C2" s="65"/>
      <c r="D2" s="63"/>
      <c r="E2" s="63"/>
      <c r="F2" s="63"/>
      <c r="G2" s="63"/>
      <c r="H2" s="63"/>
      <c r="I2" s="2" t="s">
        <v>104</v>
      </c>
      <c r="J2" s="2" t="s">
        <v>96</v>
      </c>
      <c r="K2" s="2" t="s">
        <v>97</v>
      </c>
      <c r="L2" s="2" t="s">
        <v>98</v>
      </c>
      <c r="M2" s="2" t="s">
        <v>99</v>
      </c>
      <c r="N2" s="2" t="s">
        <v>100</v>
      </c>
      <c r="O2" s="2" t="s">
        <v>101</v>
      </c>
      <c r="P2" s="2" t="s">
        <v>102</v>
      </c>
    </row>
    <row r="3" spans="2:16" ht="13.5" customHeight="1">
      <c r="B3" s="56" t="s">
        <v>17</v>
      </c>
      <c r="C3" s="7" t="s">
        <v>58</v>
      </c>
      <c r="D3" s="5">
        <v>100</v>
      </c>
      <c r="E3" s="5">
        <v>0.6</v>
      </c>
      <c r="F3" s="5">
        <v>0</v>
      </c>
      <c r="G3" s="5">
        <v>5.4</v>
      </c>
      <c r="H3" s="5">
        <v>28.67</v>
      </c>
      <c r="I3" s="5">
        <v>0.04</v>
      </c>
      <c r="J3" s="5">
        <v>0.05</v>
      </c>
      <c r="K3" s="5">
        <v>60</v>
      </c>
      <c r="L3" s="5"/>
      <c r="M3" s="5">
        <v>34</v>
      </c>
      <c r="N3" s="5">
        <v>23</v>
      </c>
      <c r="O3" s="5">
        <v>13</v>
      </c>
      <c r="P3" s="5">
        <v>0.3</v>
      </c>
    </row>
    <row r="4" spans="2:16" ht="15" customHeight="1">
      <c r="B4" s="57"/>
      <c r="C4" s="8" t="s">
        <v>57</v>
      </c>
      <c r="D4" s="5">
        <v>200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" customHeight="1">
      <c r="B5" s="57"/>
      <c r="C5" s="7" t="s">
        <v>59</v>
      </c>
      <c r="D5" s="5">
        <v>15</v>
      </c>
      <c r="E5" s="5">
        <v>2.2000000000000002</v>
      </c>
      <c r="F5" s="5">
        <v>0.26</v>
      </c>
      <c r="G5" s="5">
        <v>14.1</v>
      </c>
      <c r="H5" s="5">
        <v>67.599999999999994</v>
      </c>
      <c r="I5" s="5">
        <v>3.4000000000000002E-2</v>
      </c>
      <c r="J5" s="5"/>
      <c r="K5" s="7">
        <v>0</v>
      </c>
      <c r="L5" s="5"/>
      <c r="M5" s="5">
        <v>9.8000000000000007</v>
      </c>
      <c r="N5" s="5"/>
      <c r="O5" s="5"/>
      <c r="P5" s="5">
        <v>3.2</v>
      </c>
    </row>
    <row r="6" spans="2:16" ht="15" customHeight="1">
      <c r="B6" s="57"/>
      <c r="C6" s="7" t="s">
        <v>9</v>
      </c>
      <c r="D6" s="28">
        <v>150</v>
      </c>
      <c r="E6" s="5">
        <v>5.44</v>
      </c>
      <c r="F6" s="5">
        <v>6</v>
      </c>
      <c r="G6" s="5">
        <v>8.81</v>
      </c>
      <c r="H6" s="5">
        <v>90</v>
      </c>
      <c r="I6" s="5">
        <v>0.06</v>
      </c>
      <c r="J6" s="6">
        <v>30</v>
      </c>
      <c r="K6" s="7">
        <v>1.95</v>
      </c>
      <c r="L6" s="5">
        <v>0.13500000000000001</v>
      </c>
      <c r="M6" s="5">
        <v>180</v>
      </c>
      <c r="N6" s="5">
        <v>142.5</v>
      </c>
      <c r="O6" s="5">
        <v>22.5</v>
      </c>
      <c r="P6" s="5">
        <v>0.15</v>
      </c>
    </row>
    <row r="7" spans="2:16" ht="15" customHeight="1">
      <c r="B7" s="57"/>
      <c r="C7" s="7" t="s">
        <v>10</v>
      </c>
      <c r="D7" s="5">
        <v>5</v>
      </c>
      <c r="E7" s="5">
        <v>0</v>
      </c>
      <c r="F7" s="5">
        <v>0</v>
      </c>
      <c r="G7" s="5">
        <v>5</v>
      </c>
      <c r="H7" s="5">
        <v>19.95</v>
      </c>
      <c r="I7" s="5"/>
      <c r="J7" s="5"/>
      <c r="K7" s="7"/>
      <c r="L7" s="5"/>
      <c r="M7" s="5">
        <v>0.15</v>
      </c>
      <c r="N7" s="5"/>
      <c r="O7" s="5"/>
      <c r="P7" s="5">
        <v>1.4999999999999999E-2</v>
      </c>
    </row>
    <row r="8" spans="2:16" ht="15" customHeight="1">
      <c r="B8" s="57"/>
      <c r="C8" s="7" t="s">
        <v>11</v>
      </c>
      <c r="D8" s="5">
        <v>5</v>
      </c>
      <c r="E8" s="5">
        <v>0.03</v>
      </c>
      <c r="F8" s="5">
        <v>4.0999999999999996</v>
      </c>
      <c r="G8" s="5">
        <v>0.04</v>
      </c>
      <c r="H8" s="5">
        <v>37.4</v>
      </c>
      <c r="I8" s="28">
        <v>5.0000000000000001E-4</v>
      </c>
      <c r="J8" s="28">
        <v>22.5</v>
      </c>
      <c r="K8" s="28"/>
      <c r="L8" s="28">
        <v>0.05</v>
      </c>
      <c r="M8" s="28">
        <v>1.2</v>
      </c>
      <c r="N8" s="28">
        <v>1.5</v>
      </c>
      <c r="O8" s="28">
        <v>2.5000000000000001E-2</v>
      </c>
      <c r="P8" s="28">
        <v>1.4999999999999999E-2</v>
      </c>
    </row>
    <row r="9" spans="2:16" ht="13.5" customHeight="1">
      <c r="B9" s="57"/>
      <c r="C9" s="8" t="s">
        <v>12</v>
      </c>
      <c r="D9" s="2"/>
      <c r="E9" s="2">
        <f>SUM(E5:E8)</f>
        <v>7.6700000000000008</v>
      </c>
      <c r="F9" s="2">
        <f t="shared" ref="F9:H9" si="0">SUM(F5:F8)</f>
        <v>10.36</v>
      </c>
      <c r="G9" s="2">
        <f t="shared" si="0"/>
        <v>27.95</v>
      </c>
      <c r="H9" s="2">
        <f t="shared" si="0"/>
        <v>214.95</v>
      </c>
      <c r="I9" s="2">
        <f>SUM(I3:I8)</f>
        <v>0.13450000000000001</v>
      </c>
      <c r="J9" s="2">
        <f t="shared" ref="J9:P9" si="1">SUM(J3:J8)</f>
        <v>52.55</v>
      </c>
      <c r="K9" s="2">
        <f t="shared" si="1"/>
        <v>61.95</v>
      </c>
      <c r="L9" s="2">
        <f t="shared" si="1"/>
        <v>0.185</v>
      </c>
      <c r="M9" s="2">
        <f t="shared" si="1"/>
        <v>225.15</v>
      </c>
      <c r="N9" s="2">
        <f t="shared" si="1"/>
        <v>167</v>
      </c>
      <c r="O9" s="2">
        <f t="shared" si="1"/>
        <v>35.524999999999999</v>
      </c>
      <c r="P9" s="2">
        <f t="shared" si="1"/>
        <v>3.68</v>
      </c>
    </row>
    <row r="10" spans="2:16" ht="13.5" customHeight="1">
      <c r="B10" s="57"/>
      <c r="C10" s="8" t="s">
        <v>170</v>
      </c>
      <c r="D10" s="5">
        <v>70</v>
      </c>
      <c r="E10" s="5">
        <v>8.5</v>
      </c>
      <c r="F10" s="5">
        <v>4.5999999999999996</v>
      </c>
      <c r="G10" s="5">
        <v>27.1</v>
      </c>
      <c r="H10" s="5">
        <v>176.7</v>
      </c>
      <c r="I10" s="5">
        <v>0.3</v>
      </c>
      <c r="J10" s="5">
        <v>40</v>
      </c>
      <c r="K10" s="5">
        <v>2.9</v>
      </c>
      <c r="L10" s="5">
        <v>3</v>
      </c>
      <c r="M10" s="5">
        <v>33.6</v>
      </c>
      <c r="N10" s="5"/>
      <c r="O10" s="5">
        <v>22.5</v>
      </c>
      <c r="P10" s="5">
        <v>1.1000000000000001</v>
      </c>
    </row>
    <row r="11" spans="2:16" ht="14.25" customHeight="1">
      <c r="B11" s="57"/>
      <c r="C11" s="8" t="s">
        <v>111</v>
      </c>
      <c r="D11" s="5">
        <v>200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57"/>
      <c r="C12" s="7" t="s">
        <v>49</v>
      </c>
      <c r="D12" s="5">
        <v>30</v>
      </c>
      <c r="E12" s="5">
        <v>0.2</v>
      </c>
      <c r="F12" s="5">
        <v>0</v>
      </c>
      <c r="G12" s="5">
        <v>4.9000000000000004</v>
      </c>
      <c r="H12" s="5">
        <v>23.5</v>
      </c>
      <c r="I12" s="5">
        <v>1.4999999999999999E-2</v>
      </c>
      <c r="J12" s="5">
        <v>2.5</v>
      </c>
      <c r="K12" s="5">
        <v>5</v>
      </c>
      <c r="L12" s="5">
        <v>0.1</v>
      </c>
      <c r="M12" s="5">
        <v>8</v>
      </c>
      <c r="N12" s="5">
        <v>5.5</v>
      </c>
      <c r="O12" s="5">
        <v>4.5</v>
      </c>
      <c r="P12" s="5">
        <v>1.1000000000000001</v>
      </c>
    </row>
    <row r="13" spans="2:16" ht="15" customHeight="1">
      <c r="B13" s="57"/>
      <c r="C13" s="7" t="s">
        <v>10</v>
      </c>
      <c r="D13" s="5">
        <v>10</v>
      </c>
      <c r="E13" s="5">
        <v>0</v>
      </c>
      <c r="F13" s="5">
        <v>0</v>
      </c>
      <c r="G13" s="5">
        <v>15</v>
      </c>
      <c r="H13" s="5">
        <v>59.85</v>
      </c>
      <c r="I13" s="5"/>
      <c r="J13" s="5"/>
      <c r="K13" s="5"/>
      <c r="L13" s="5"/>
      <c r="M13" s="5">
        <v>0.45</v>
      </c>
      <c r="N13" s="5"/>
      <c r="O13" s="5"/>
      <c r="P13" s="5">
        <v>4.4999999999999998E-2</v>
      </c>
    </row>
    <row r="14" spans="2:16" ht="15" customHeight="1">
      <c r="B14" s="57"/>
      <c r="C14" s="7" t="s">
        <v>16</v>
      </c>
      <c r="D14" s="5">
        <v>7</v>
      </c>
      <c r="E14" s="5">
        <v>6.3E-2</v>
      </c>
      <c r="F14" s="5">
        <v>0</v>
      </c>
      <c r="G14" s="5">
        <v>0.25</v>
      </c>
      <c r="H14" s="5">
        <v>2.38</v>
      </c>
      <c r="I14" s="5">
        <v>2.8E-3</v>
      </c>
      <c r="J14" s="5">
        <v>0.14000000000000001</v>
      </c>
      <c r="K14" s="5">
        <v>2.8</v>
      </c>
      <c r="L14" s="5">
        <v>1.4E-2</v>
      </c>
      <c r="M14" s="5">
        <v>2.8</v>
      </c>
      <c r="N14" s="5">
        <v>1.54</v>
      </c>
      <c r="O14" s="5">
        <v>0.84</v>
      </c>
      <c r="P14" s="5">
        <v>4.2000000000000003E-2</v>
      </c>
    </row>
    <row r="15" spans="2:16">
      <c r="B15" s="57"/>
      <c r="C15" s="7" t="s">
        <v>12</v>
      </c>
      <c r="D15" s="5"/>
      <c r="E15" s="2">
        <f>SUM(E12:E14)</f>
        <v>0.26300000000000001</v>
      </c>
      <c r="F15" s="2">
        <f t="shared" ref="F15:H15" si="2">SUM(F12:F14)</f>
        <v>0</v>
      </c>
      <c r="G15" s="2">
        <f t="shared" si="2"/>
        <v>20.149999999999999</v>
      </c>
      <c r="H15" s="2">
        <f t="shared" si="2"/>
        <v>85.72999999999999</v>
      </c>
      <c r="I15" s="2">
        <f>SUM(I12:I14)</f>
        <v>1.78E-2</v>
      </c>
      <c r="J15" s="2">
        <f t="shared" ref="J15:P15" si="3">SUM(J12:J14)</f>
        <v>2.64</v>
      </c>
      <c r="K15" s="2">
        <f t="shared" si="3"/>
        <v>7.8</v>
      </c>
      <c r="L15" s="2">
        <f t="shared" si="3"/>
        <v>0.114</v>
      </c>
      <c r="M15" s="2">
        <f t="shared" si="3"/>
        <v>11.25</v>
      </c>
      <c r="N15" s="2">
        <f t="shared" si="3"/>
        <v>7.04</v>
      </c>
      <c r="O15" s="2">
        <f t="shared" si="3"/>
        <v>5.34</v>
      </c>
      <c r="P15" s="2">
        <f t="shared" si="3"/>
        <v>1.1870000000000001</v>
      </c>
    </row>
    <row r="16" spans="2:16" ht="12" customHeight="1">
      <c r="B16" s="9" t="s">
        <v>12</v>
      </c>
      <c r="C16" s="8"/>
      <c r="D16" s="5"/>
      <c r="E16" s="2">
        <f>E9+E15+E3+E10</f>
        <v>17.033000000000001</v>
      </c>
      <c r="F16" s="2">
        <f t="shared" ref="F16:P16" si="4">F9+F15+F3+F10</f>
        <v>14.959999999999999</v>
      </c>
      <c r="G16" s="2">
        <f t="shared" si="4"/>
        <v>80.599999999999994</v>
      </c>
      <c r="H16" s="2">
        <f t="shared" si="4"/>
        <v>506.04999999999995</v>
      </c>
      <c r="I16" s="2">
        <f t="shared" si="4"/>
        <v>0.49230000000000002</v>
      </c>
      <c r="J16" s="2">
        <f t="shared" si="4"/>
        <v>95.24</v>
      </c>
      <c r="K16" s="2">
        <f t="shared" si="4"/>
        <v>132.65</v>
      </c>
      <c r="L16" s="2">
        <f t="shared" si="4"/>
        <v>3.2989999999999999</v>
      </c>
      <c r="M16" s="2">
        <f t="shared" si="4"/>
        <v>304</v>
      </c>
      <c r="N16" s="2">
        <f t="shared" si="4"/>
        <v>197.04</v>
      </c>
      <c r="O16" s="2">
        <f t="shared" si="4"/>
        <v>76.364999999999995</v>
      </c>
      <c r="P16" s="2">
        <f t="shared" si="4"/>
        <v>6.2669999999999995</v>
      </c>
    </row>
    <row r="17" spans="2:17">
      <c r="B17" s="56" t="s">
        <v>33</v>
      </c>
      <c r="C17" s="8" t="s">
        <v>18</v>
      </c>
      <c r="D17" s="5">
        <v>100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57"/>
      <c r="C18" s="7" t="s">
        <v>19</v>
      </c>
      <c r="D18" s="5">
        <v>80</v>
      </c>
      <c r="E18" s="5">
        <v>0.36</v>
      </c>
      <c r="F18" s="5">
        <v>0</v>
      </c>
      <c r="G18" s="5">
        <v>2.52</v>
      </c>
      <c r="H18" s="5">
        <v>11.94</v>
      </c>
      <c r="I18" s="5">
        <v>3.5999999999999997E-2</v>
      </c>
      <c r="J18" s="5"/>
      <c r="K18" s="5">
        <v>15</v>
      </c>
      <c r="L18" s="5"/>
      <c r="M18" s="5">
        <v>8.4</v>
      </c>
      <c r="N18" s="5"/>
      <c r="O18" s="5"/>
      <c r="P18" s="5">
        <v>0.54</v>
      </c>
    </row>
    <row r="19" spans="2:17">
      <c r="B19" s="57"/>
      <c r="C19" s="7" t="s">
        <v>20</v>
      </c>
      <c r="D19" s="5">
        <v>10</v>
      </c>
      <c r="E19" s="5">
        <v>0.13</v>
      </c>
      <c r="F19" s="5">
        <v>0</v>
      </c>
      <c r="G19" s="5">
        <v>0.46</v>
      </c>
      <c r="H19" s="5">
        <v>2.4</v>
      </c>
      <c r="I19" s="28">
        <v>2.5000000000000001E-3</v>
      </c>
      <c r="J19" s="28"/>
      <c r="K19" s="28">
        <v>0.37</v>
      </c>
      <c r="L19" s="28">
        <v>1E-3</v>
      </c>
      <c r="M19" s="28">
        <v>1.55</v>
      </c>
      <c r="N19" s="28">
        <v>1.45</v>
      </c>
      <c r="O19" s="28">
        <v>0.5</v>
      </c>
      <c r="P19" s="28">
        <v>0.04</v>
      </c>
    </row>
    <row r="20" spans="2:17">
      <c r="B20" s="57"/>
      <c r="C20" s="7" t="s">
        <v>21</v>
      </c>
      <c r="D20" s="5">
        <v>5</v>
      </c>
      <c r="E20" s="5">
        <v>0</v>
      </c>
      <c r="F20" s="5">
        <v>5</v>
      </c>
      <c r="G20" s="5">
        <v>0</v>
      </c>
      <c r="H20" s="5">
        <v>44.95</v>
      </c>
      <c r="I20" s="28"/>
      <c r="J20" s="28"/>
      <c r="K20" s="28"/>
      <c r="L20" s="28">
        <v>2.2000000000000002</v>
      </c>
      <c r="M20" s="28"/>
      <c r="N20" s="28">
        <v>0.1</v>
      </c>
      <c r="O20" s="28"/>
      <c r="P20" s="28"/>
    </row>
    <row r="21" spans="2:17">
      <c r="B21" s="57"/>
      <c r="C21" s="8" t="s">
        <v>12</v>
      </c>
      <c r="D21" s="5"/>
      <c r="E21" s="5">
        <f>SUM(E18:E20)</f>
        <v>0.49</v>
      </c>
      <c r="F21" s="5">
        <f t="shared" ref="F21:H21" si="5">SUM(F18:F20)</f>
        <v>5</v>
      </c>
      <c r="G21" s="5">
        <f t="shared" si="5"/>
        <v>2.98</v>
      </c>
      <c r="H21" s="5">
        <f t="shared" si="5"/>
        <v>59.290000000000006</v>
      </c>
      <c r="I21" s="2">
        <f>SUM(I18:I20)</f>
        <v>3.85E-2</v>
      </c>
      <c r="J21" s="2">
        <f t="shared" ref="J21:P21" si="6">SUM(J18:J20)</f>
        <v>0</v>
      </c>
      <c r="K21" s="2">
        <f t="shared" si="6"/>
        <v>15.37</v>
      </c>
      <c r="L21" s="2">
        <f t="shared" si="6"/>
        <v>2.2010000000000001</v>
      </c>
      <c r="M21" s="2">
        <f t="shared" si="6"/>
        <v>9.9500000000000011</v>
      </c>
      <c r="N21" s="2">
        <f t="shared" si="6"/>
        <v>1.55</v>
      </c>
      <c r="O21" s="2">
        <f t="shared" si="6"/>
        <v>0.5</v>
      </c>
      <c r="P21" s="2">
        <f t="shared" si="6"/>
        <v>0.58000000000000007</v>
      </c>
    </row>
    <row r="22" spans="2:17" ht="14.25" customHeight="1">
      <c r="B22" s="57"/>
      <c r="C22" s="8" t="s">
        <v>121</v>
      </c>
      <c r="D22" s="5">
        <v>250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3"/>
    </row>
    <row r="23" spans="2:17">
      <c r="B23" s="57"/>
      <c r="C23" s="7" t="s">
        <v>23</v>
      </c>
      <c r="D23" s="5">
        <v>90</v>
      </c>
      <c r="E23" s="5">
        <v>1.5</v>
      </c>
      <c r="F23" s="5">
        <v>0</v>
      </c>
      <c r="G23" s="5">
        <v>11.4</v>
      </c>
      <c r="H23" s="5">
        <v>53.9</v>
      </c>
      <c r="I23" s="28">
        <v>8.4000000000000005E-2</v>
      </c>
      <c r="J23" s="28">
        <v>2.1</v>
      </c>
      <c r="K23" s="28">
        <v>14</v>
      </c>
      <c r="L23" s="28">
        <v>7.0000000000000007E-2</v>
      </c>
      <c r="M23" s="28">
        <v>7</v>
      </c>
      <c r="N23" s="28">
        <v>40.6</v>
      </c>
      <c r="O23" s="28">
        <v>16.100000000000001</v>
      </c>
      <c r="P23" s="28">
        <v>0.63</v>
      </c>
    </row>
    <row r="24" spans="2:17">
      <c r="B24" s="57"/>
      <c r="C24" s="7" t="s">
        <v>88</v>
      </c>
      <c r="D24" s="5">
        <v>20</v>
      </c>
      <c r="E24" s="5">
        <v>1.85</v>
      </c>
      <c r="F24" s="5">
        <v>0.19</v>
      </c>
      <c r="G24" s="5">
        <v>12.7</v>
      </c>
      <c r="H24" s="5">
        <v>60.12</v>
      </c>
      <c r="I24" s="28">
        <v>0.03</v>
      </c>
      <c r="J24" s="28"/>
      <c r="K24" s="28"/>
      <c r="L24" s="28">
        <v>0.27</v>
      </c>
      <c r="M24" s="28">
        <v>3.24</v>
      </c>
      <c r="N24" s="28">
        <v>15.48</v>
      </c>
      <c r="O24" s="28">
        <v>2.88</v>
      </c>
      <c r="P24" s="28">
        <v>0.21</v>
      </c>
    </row>
    <row r="25" spans="2:17">
      <c r="B25" s="57"/>
      <c r="C25" s="7" t="s">
        <v>20</v>
      </c>
      <c r="D25" s="5">
        <v>20</v>
      </c>
      <c r="E25" s="5">
        <v>0.2</v>
      </c>
      <c r="F25" s="5">
        <v>0</v>
      </c>
      <c r="G25" s="5">
        <v>0.69</v>
      </c>
      <c r="H25" s="5">
        <v>3.6</v>
      </c>
      <c r="I25" s="28">
        <v>3.7499999999999999E-3</v>
      </c>
      <c r="J25" s="28"/>
      <c r="K25" s="28">
        <v>0.55500000000000005</v>
      </c>
      <c r="L25" s="28">
        <v>1.5E-3</v>
      </c>
      <c r="M25" s="28">
        <v>2.3250000000000002</v>
      </c>
      <c r="N25" s="28">
        <v>2.1749999999999998</v>
      </c>
      <c r="O25" s="28">
        <v>0.75</v>
      </c>
      <c r="P25" s="28">
        <v>0.06</v>
      </c>
    </row>
    <row r="26" spans="2:17">
      <c r="B26" s="57"/>
      <c r="C26" s="7" t="s">
        <v>25</v>
      </c>
      <c r="D26" s="28">
        <v>20</v>
      </c>
      <c r="E26" s="28">
        <v>0.3</v>
      </c>
      <c r="F26" s="28">
        <v>0</v>
      </c>
      <c r="G26" s="28">
        <v>1.4</v>
      </c>
      <c r="H26" s="28">
        <v>7</v>
      </c>
      <c r="I26" s="28">
        <v>8.9999999999999993E-3</v>
      </c>
      <c r="J26" s="28">
        <v>125.25</v>
      </c>
      <c r="K26" s="28">
        <v>0.75</v>
      </c>
      <c r="L26" s="28">
        <v>9.9000000000000005E-2</v>
      </c>
      <c r="M26" s="28">
        <v>4.95</v>
      </c>
      <c r="N26" s="28">
        <v>5.25</v>
      </c>
      <c r="O26" s="28">
        <v>1.8</v>
      </c>
      <c r="P26" s="28">
        <v>0.105</v>
      </c>
    </row>
    <row r="27" spans="2:17">
      <c r="B27" s="57"/>
      <c r="C27" s="7" t="s">
        <v>11</v>
      </c>
      <c r="D27" s="5">
        <v>5</v>
      </c>
      <c r="E27" s="5">
        <v>0.03</v>
      </c>
      <c r="F27" s="5">
        <v>4.0999999999999996</v>
      </c>
      <c r="G27" s="5">
        <v>0.04</v>
      </c>
      <c r="H27" s="5">
        <v>37.4</v>
      </c>
      <c r="I27" s="28">
        <v>5.0000000000000001E-4</v>
      </c>
      <c r="J27" s="28">
        <v>22.5</v>
      </c>
      <c r="K27" s="28"/>
      <c r="L27" s="28">
        <v>0.05</v>
      </c>
      <c r="M27" s="28">
        <v>1.2</v>
      </c>
      <c r="N27" s="28">
        <v>1.5</v>
      </c>
      <c r="O27" s="28">
        <v>2.5000000000000001E-2</v>
      </c>
      <c r="P27" s="28">
        <v>1.4999999999999999E-2</v>
      </c>
    </row>
    <row r="28" spans="2:17">
      <c r="B28" s="57"/>
      <c r="C28" s="7" t="s">
        <v>26</v>
      </c>
      <c r="D28" s="28">
        <v>40</v>
      </c>
      <c r="E28" s="5">
        <v>8.4</v>
      </c>
      <c r="F28" s="5">
        <v>5.4</v>
      </c>
      <c r="G28" s="5">
        <v>0</v>
      </c>
      <c r="H28" s="5">
        <v>88</v>
      </c>
      <c r="I28" s="5">
        <v>3.5999999999999997E-2</v>
      </c>
      <c r="J28" s="6">
        <v>0.03</v>
      </c>
      <c r="K28" s="6">
        <v>0.8</v>
      </c>
      <c r="L28" s="6">
        <v>0</v>
      </c>
      <c r="M28" s="6">
        <v>6.4</v>
      </c>
      <c r="N28" s="6">
        <v>66</v>
      </c>
      <c r="O28" s="6">
        <v>7.6</v>
      </c>
      <c r="P28" s="6">
        <v>0.64</v>
      </c>
    </row>
    <row r="29" spans="2:17">
      <c r="B29" s="57"/>
      <c r="C29" s="7" t="s">
        <v>48</v>
      </c>
      <c r="D29" s="5">
        <v>20</v>
      </c>
      <c r="E29" s="5">
        <v>2.25</v>
      </c>
      <c r="F29" s="5">
        <v>2.2999999999999998</v>
      </c>
      <c r="G29" s="5">
        <v>0.15</v>
      </c>
      <c r="H29" s="5">
        <v>31.5</v>
      </c>
      <c r="I29" s="5">
        <v>1.4E-2</v>
      </c>
      <c r="J29" s="5">
        <v>52</v>
      </c>
      <c r="K29" s="5"/>
      <c r="L29" s="5">
        <v>0.12</v>
      </c>
      <c r="M29" s="5">
        <v>11</v>
      </c>
      <c r="N29" s="5">
        <v>38.4</v>
      </c>
      <c r="O29" s="5">
        <v>2.4</v>
      </c>
      <c r="P29" s="5">
        <v>0.5</v>
      </c>
    </row>
    <row r="30" spans="2:17">
      <c r="B30" s="57"/>
      <c r="C30" s="8" t="s">
        <v>12</v>
      </c>
      <c r="D30" s="5"/>
      <c r="E30" s="2">
        <f>SUM(E23:E29)</f>
        <v>14.530000000000001</v>
      </c>
      <c r="F30" s="2">
        <f t="shared" ref="F30:P30" si="7">SUM(F23:F29)</f>
        <v>11.990000000000002</v>
      </c>
      <c r="G30" s="2">
        <f t="shared" si="7"/>
        <v>26.38</v>
      </c>
      <c r="H30" s="2">
        <f t="shared" si="7"/>
        <v>281.52</v>
      </c>
      <c r="I30" s="2">
        <f t="shared" si="7"/>
        <v>0.17725000000000002</v>
      </c>
      <c r="J30" s="2">
        <f t="shared" si="7"/>
        <v>201.88</v>
      </c>
      <c r="K30" s="2">
        <f t="shared" si="7"/>
        <v>16.105</v>
      </c>
      <c r="L30" s="2">
        <f t="shared" si="7"/>
        <v>0.61050000000000004</v>
      </c>
      <c r="M30" s="2">
        <f t="shared" si="7"/>
        <v>36.115000000000002</v>
      </c>
      <c r="N30" s="2">
        <f t="shared" si="7"/>
        <v>169.405</v>
      </c>
      <c r="O30" s="2">
        <f t="shared" si="7"/>
        <v>31.555</v>
      </c>
      <c r="P30" s="2">
        <f t="shared" si="7"/>
        <v>2.1599999999999997</v>
      </c>
    </row>
    <row r="31" spans="2:17">
      <c r="B31" s="57"/>
      <c r="C31" s="8" t="s">
        <v>80</v>
      </c>
      <c r="D31" s="5" t="s">
        <v>132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7">
      <c r="B32" s="57"/>
      <c r="C32" s="7" t="s">
        <v>27</v>
      </c>
      <c r="D32" s="5">
        <v>40</v>
      </c>
      <c r="E32" s="28">
        <v>2.56</v>
      </c>
      <c r="F32" s="28">
        <v>0.36</v>
      </c>
      <c r="G32" s="28">
        <v>29</v>
      </c>
      <c r="H32" s="28">
        <v>132.80000000000001</v>
      </c>
      <c r="I32" s="28">
        <v>0.13600000000000001</v>
      </c>
      <c r="J32" s="28"/>
      <c r="K32" s="28"/>
      <c r="L32" s="28"/>
      <c r="M32" s="28">
        <v>16</v>
      </c>
      <c r="N32" s="28"/>
      <c r="O32" s="28"/>
      <c r="P32" s="28">
        <v>0.84</v>
      </c>
    </row>
    <row r="33" spans="2:16">
      <c r="B33" s="57"/>
      <c r="C33" s="7" t="s">
        <v>77</v>
      </c>
      <c r="D33" s="5">
        <v>100</v>
      </c>
      <c r="E33" s="5">
        <v>15.9</v>
      </c>
      <c r="F33" s="5">
        <v>14.5</v>
      </c>
      <c r="G33" s="5">
        <v>1.2</v>
      </c>
      <c r="H33" s="5">
        <v>116</v>
      </c>
      <c r="I33" s="5">
        <v>0.66</v>
      </c>
      <c r="J33" s="5">
        <v>6</v>
      </c>
      <c r="K33" s="5">
        <v>0.3</v>
      </c>
      <c r="L33" s="5">
        <v>0.18</v>
      </c>
      <c r="M33" s="5">
        <v>24</v>
      </c>
      <c r="N33" s="5">
        <v>144</v>
      </c>
      <c r="O33" s="5">
        <v>33</v>
      </c>
      <c r="P33" s="5">
        <v>0.48</v>
      </c>
    </row>
    <row r="34" spans="2:16">
      <c r="B34" s="57"/>
      <c r="C34" s="7" t="s">
        <v>11</v>
      </c>
      <c r="D34" s="5">
        <v>5</v>
      </c>
      <c r="E34" s="5">
        <v>0.03</v>
      </c>
      <c r="F34" s="5">
        <v>4.0999999999999996</v>
      </c>
      <c r="G34" s="5">
        <v>0.04</v>
      </c>
      <c r="H34" s="5">
        <v>37.4</v>
      </c>
      <c r="I34" s="28">
        <v>5.0000000000000001E-4</v>
      </c>
      <c r="J34" s="28">
        <v>22.5</v>
      </c>
      <c r="K34" s="28"/>
      <c r="L34" s="28">
        <v>0.05</v>
      </c>
      <c r="M34" s="28">
        <v>1.2</v>
      </c>
      <c r="N34" s="28">
        <v>1.5</v>
      </c>
      <c r="O34" s="28">
        <v>2.5000000000000001E-2</v>
      </c>
      <c r="P34" s="28">
        <v>1.4999999999999999E-2</v>
      </c>
    </row>
    <row r="35" spans="2:16">
      <c r="B35" s="57"/>
      <c r="C35" s="7" t="s">
        <v>20</v>
      </c>
      <c r="D35" s="5">
        <v>20</v>
      </c>
      <c r="E35" s="5">
        <v>0.2</v>
      </c>
      <c r="F35" s="5">
        <v>0</v>
      </c>
      <c r="G35" s="5">
        <v>0.69</v>
      </c>
      <c r="H35" s="5">
        <v>3.6</v>
      </c>
      <c r="I35" s="28">
        <v>3.7499999999999999E-3</v>
      </c>
      <c r="J35" s="28"/>
      <c r="K35" s="28">
        <v>0.55500000000000005</v>
      </c>
      <c r="L35" s="28">
        <v>1.5E-3</v>
      </c>
      <c r="M35" s="28">
        <v>2.3250000000000002</v>
      </c>
      <c r="N35" s="28">
        <v>2.1749999999999998</v>
      </c>
      <c r="O35" s="28">
        <v>0.75</v>
      </c>
      <c r="P35" s="28">
        <v>0.06</v>
      </c>
    </row>
    <row r="36" spans="2:16">
      <c r="B36" s="57"/>
      <c r="C36" s="7" t="s">
        <v>25</v>
      </c>
      <c r="D36" s="28">
        <v>20</v>
      </c>
      <c r="E36" s="28">
        <v>0.3</v>
      </c>
      <c r="F36" s="28">
        <v>0</v>
      </c>
      <c r="G36" s="28">
        <v>1.4</v>
      </c>
      <c r="H36" s="28">
        <v>7</v>
      </c>
      <c r="I36" s="28">
        <v>8.9999999999999993E-3</v>
      </c>
      <c r="J36" s="28">
        <v>125.25</v>
      </c>
      <c r="K36" s="28">
        <v>0.75</v>
      </c>
      <c r="L36" s="28">
        <v>9.9000000000000005E-2</v>
      </c>
      <c r="M36" s="28">
        <v>4.95</v>
      </c>
      <c r="N36" s="28">
        <v>5.25</v>
      </c>
      <c r="O36" s="28">
        <v>1.8</v>
      </c>
      <c r="P36" s="28">
        <v>0.105</v>
      </c>
    </row>
    <row r="37" spans="2:16">
      <c r="B37" s="57"/>
      <c r="C37" s="8" t="s">
        <v>12</v>
      </c>
      <c r="D37" s="5"/>
      <c r="E37" s="2">
        <f>SUM(E32:E36)</f>
        <v>18.990000000000002</v>
      </c>
      <c r="F37" s="2">
        <f t="shared" ref="F37:P37" si="8">SUM(F32:F36)</f>
        <v>18.96</v>
      </c>
      <c r="G37" s="2">
        <f t="shared" si="8"/>
        <v>32.33</v>
      </c>
      <c r="H37" s="2">
        <f t="shared" si="8"/>
        <v>296.8</v>
      </c>
      <c r="I37" s="2">
        <f t="shared" si="8"/>
        <v>0.80925000000000002</v>
      </c>
      <c r="J37" s="2">
        <f t="shared" si="8"/>
        <v>153.75</v>
      </c>
      <c r="K37" s="2">
        <f t="shared" si="8"/>
        <v>1.605</v>
      </c>
      <c r="L37" s="2">
        <f t="shared" si="8"/>
        <v>0.33050000000000002</v>
      </c>
      <c r="M37" s="2">
        <f t="shared" si="8"/>
        <v>48.475000000000009</v>
      </c>
      <c r="N37" s="2">
        <f t="shared" si="8"/>
        <v>152.92500000000001</v>
      </c>
      <c r="O37" s="2">
        <f t="shared" si="8"/>
        <v>35.574999999999996</v>
      </c>
      <c r="P37" s="2">
        <f t="shared" si="8"/>
        <v>1.4999999999999998</v>
      </c>
    </row>
    <row r="38" spans="2:16">
      <c r="B38" s="57"/>
      <c r="C38" s="8" t="s">
        <v>87</v>
      </c>
      <c r="D38" s="5">
        <v>200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7"/>
      <c r="C39" s="7" t="s">
        <v>29</v>
      </c>
      <c r="D39" s="5">
        <v>20</v>
      </c>
      <c r="E39" s="5">
        <v>0.4</v>
      </c>
      <c r="F39" s="5">
        <v>0</v>
      </c>
      <c r="G39" s="5">
        <v>4.08</v>
      </c>
      <c r="H39" s="5">
        <v>18.559999999999999</v>
      </c>
      <c r="I39" s="5">
        <v>1.2E-2</v>
      </c>
      <c r="J39" s="5"/>
      <c r="K39" s="5">
        <v>0.48</v>
      </c>
      <c r="L39" s="5"/>
      <c r="M39" s="5">
        <v>19.2</v>
      </c>
      <c r="N39" s="5"/>
      <c r="O39" s="5"/>
      <c r="P39" s="5">
        <v>0.38400000000000001</v>
      </c>
    </row>
    <row r="40" spans="2:16">
      <c r="B40" s="57"/>
      <c r="C40" s="7" t="s">
        <v>10</v>
      </c>
      <c r="D40" s="5">
        <v>10</v>
      </c>
      <c r="E40" s="5">
        <v>0</v>
      </c>
      <c r="F40" s="5">
        <v>0</v>
      </c>
      <c r="G40" s="5">
        <v>15</v>
      </c>
      <c r="H40" s="5">
        <v>59.85</v>
      </c>
      <c r="I40" s="5"/>
      <c r="J40" s="5"/>
      <c r="K40" s="5"/>
      <c r="L40" s="5"/>
      <c r="M40" s="5">
        <v>0.45</v>
      </c>
      <c r="N40" s="5"/>
      <c r="O40" s="5"/>
      <c r="P40" s="5">
        <v>4.4999999999999998E-2</v>
      </c>
    </row>
    <row r="41" spans="2:16">
      <c r="B41" s="57"/>
      <c r="C41" s="7" t="s">
        <v>13</v>
      </c>
      <c r="D41" s="5">
        <v>80</v>
      </c>
      <c r="E41" s="5">
        <f>2.28*2</f>
        <v>4.5599999999999996</v>
      </c>
      <c r="F41" s="5">
        <v>0.48</v>
      </c>
      <c r="G41" s="5">
        <v>29.52</v>
      </c>
      <c r="H41" s="5">
        <v>141</v>
      </c>
      <c r="I41" s="28">
        <v>0.12</v>
      </c>
      <c r="J41" s="28"/>
      <c r="K41" s="28"/>
      <c r="L41" s="28">
        <v>0.6</v>
      </c>
      <c r="M41" s="28">
        <v>13.8</v>
      </c>
      <c r="N41" s="28">
        <v>50.2</v>
      </c>
      <c r="O41" s="28">
        <v>19.8</v>
      </c>
      <c r="P41" s="28">
        <v>1.1399999999999999</v>
      </c>
    </row>
    <row r="42" spans="2:16">
      <c r="B42" s="57"/>
      <c r="C42" s="7" t="s">
        <v>31</v>
      </c>
      <c r="D42" s="5">
        <v>72</v>
      </c>
      <c r="E42" s="5">
        <v>4.75</v>
      </c>
      <c r="F42" s="5">
        <v>0.44</v>
      </c>
      <c r="G42" s="5">
        <v>13.36</v>
      </c>
      <c r="H42" s="5">
        <v>69.599999999999994</v>
      </c>
      <c r="I42" s="5">
        <v>7.1999999999999995E-2</v>
      </c>
      <c r="J42" s="6">
        <v>2.4</v>
      </c>
      <c r="K42" s="6"/>
      <c r="L42" s="6">
        <v>0.88</v>
      </c>
      <c r="M42" s="6">
        <v>14</v>
      </c>
      <c r="N42" s="6">
        <v>63.2</v>
      </c>
      <c r="O42" s="6">
        <v>18.8</v>
      </c>
      <c r="P42" s="6">
        <v>1.56</v>
      </c>
    </row>
    <row r="43" spans="2:16">
      <c r="B43" s="58"/>
      <c r="C43" s="8" t="s">
        <v>12</v>
      </c>
      <c r="D43" s="5"/>
      <c r="E43" s="2">
        <f>SUM(E39:E42)</f>
        <v>9.7100000000000009</v>
      </c>
      <c r="F43" s="2">
        <f>SUM(F39:F42)</f>
        <v>0.91999999999999993</v>
      </c>
      <c r="G43" s="2">
        <f>SUM(G39:G42)</f>
        <v>61.959999999999994</v>
      </c>
      <c r="H43" s="2">
        <f>SUM(H39:H42)</f>
        <v>289.01</v>
      </c>
      <c r="I43" s="2">
        <f>SUM(I39:I42)</f>
        <v>0.20400000000000001</v>
      </c>
      <c r="J43" s="2">
        <f t="shared" ref="J43:P43" si="9">SUM(J39:J42)</f>
        <v>2.4</v>
      </c>
      <c r="K43" s="2">
        <f t="shared" si="9"/>
        <v>0.48</v>
      </c>
      <c r="L43" s="2">
        <f t="shared" si="9"/>
        <v>1.48</v>
      </c>
      <c r="M43" s="2">
        <f t="shared" si="9"/>
        <v>47.45</v>
      </c>
      <c r="N43" s="2">
        <f t="shared" si="9"/>
        <v>113.4</v>
      </c>
      <c r="O43" s="2">
        <f t="shared" si="9"/>
        <v>38.6</v>
      </c>
      <c r="P43" s="2">
        <f t="shared" si="9"/>
        <v>3.129</v>
      </c>
    </row>
    <row r="44" spans="2:16" ht="30" customHeight="1">
      <c r="B44" s="81" t="s">
        <v>126</v>
      </c>
      <c r="C44" s="8" t="s">
        <v>140</v>
      </c>
      <c r="D44" s="5">
        <v>15</v>
      </c>
      <c r="E44" s="5">
        <v>2.4</v>
      </c>
      <c r="F44" s="5">
        <v>1.4</v>
      </c>
      <c r="G44" s="5">
        <v>38.9</v>
      </c>
      <c r="H44" s="5">
        <v>103.37</v>
      </c>
      <c r="I44" s="2">
        <v>0.04</v>
      </c>
      <c r="J44" s="2"/>
      <c r="K44" s="2"/>
      <c r="L44" s="2"/>
      <c r="M44" s="2">
        <v>4.5</v>
      </c>
      <c r="N44" s="2">
        <v>20</v>
      </c>
      <c r="O44" s="2"/>
      <c r="P44" s="2">
        <v>0.3</v>
      </c>
    </row>
    <row r="45" spans="2:16" ht="17.25" customHeight="1">
      <c r="B45" s="82"/>
      <c r="C45" s="8" t="s">
        <v>129</v>
      </c>
      <c r="D45" s="5">
        <v>180</v>
      </c>
      <c r="E45" s="5">
        <v>3.2</v>
      </c>
      <c r="F45" s="5">
        <v>6.8</v>
      </c>
      <c r="G45" s="5">
        <v>6.3</v>
      </c>
      <c r="H45" s="5">
        <v>61</v>
      </c>
      <c r="I45" s="2">
        <v>0.04</v>
      </c>
      <c r="J45" s="2">
        <v>0.08</v>
      </c>
      <c r="K45" s="2">
        <v>0.6</v>
      </c>
      <c r="L45" s="2"/>
      <c r="M45" s="2">
        <v>248</v>
      </c>
      <c r="N45" s="2">
        <v>184</v>
      </c>
      <c r="O45" s="2">
        <v>28</v>
      </c>
      <c r="P45" s="2">
        <v>0.2</v>
      </c>
    </row>
    <row r="46" spans="2:16" ht="11.25" customHeight="1">
      <c r="B46" s="11" t="s">
        <v>12</v>
      </c>
      <c r="C46" s="8"/>
      <c r="D46" s="5"/>
      <c r="E46" s="2">
        <f>E21+E30+E37+E43+E45+E44</f>
        <v>49.320000000000007</v>
      </c>
      <c r="F46" s="2">
        <f t="shared" ref="F46:P46" si="10">F21+F30+F37+F43+F45+F44</f>
        <v>45.07</v>
      </c>
      <c r="G46" s="2">
        <f t="shared" si="10"/>
        <v>168.85</v>
      </c>
      <c r="H46" s="2">
        <f t="shared" si="10"/>
        <v>1090.99</v>
      </c>
      <c r="I46" s="2">
        <f t="shared" si="10"/>
        <v>1.3090000000000002</v>
      </c>
      <c r="J46" s="2">
        <f t="shared" si="10"/>
        <v>358.10999999999996</v>
      </c>
      <c r="K46" s="2">
        <f t="shared" si="10"/>
        <v>34.159999999999997</v>
      </c>
      <c r="L46" s="2">
        <f t="shared" si="10"/>
        <v>4.6219999999999999</v>
      </c>
      <c r="M46" s="2">
        <f t="shared" si="10"/>
        <v>394.49</v>
      </c>
      <c r="N46" s="2">
        <f t="shared" si="10"/>
        <v>641.28</v>
      </c>
      <c r="O46" s="2">
        <f t="shared" si="10"/>
        <v>134.22999999999999</v>
      </c>
      <c r="P46" s="2">
        <f t="shared" si="10"/>
        <v>7.8689999999999998</v>
      </c>
    </row>
    <row r="47" spans="2:16" ht="18.75" customHeight="1">
      <c r="B47" s="40" t="s">
        <v>32</v>
      </c>
      <c r="C47" s="7"/>
      <c r="D47" s="5"/>
      <c r="E47" s="2">
        <v>61.21</v>
      </c>
      <c r="F47" s="2">
        <f t="shared" ref="F47:P47" si="11">F16+F46</f>
        <v>60.03</v>
      </c>
      <c r="G47" s="2">
        <f t="shared" si="11"/>
        <v>249.45</v>
      </c>
      <c r="H47" s="2">
        <f t="shared" si="11"/>
        <v>1597.04</v>
      </c>
      <c r="I47" s="2">
        <f t="shared" si="11"/>
        <v>1.8013000000000001</v>
      </c>
      <c r="J47" s="2">
        <f t="shared" si="11"/>
        <v>453.34999999999997</v>
      </c>
      <c r="K47" s="2">
        <f t="shared" si="11"/>
        <v>166.81</v>
      </c>
      <c r="L47" s="2">
        <f t="shared" si="11"/>
        <v>7.9209999999999994</v>
      </c>
      <c r="M47" s="2">
        <f t="shared" si="11"/>
        <v>698.49</v>
      </c>
      <c r="N47" s="2">
        <f t="shared" si="11"/>
        <v>838.31999999999994</v>
      </c>
      <c r="O47" s="2">
        <f t="shared" si="11"/>
        <v>210.59499999999997</v>
      </c>
      <c r="P47" s="2">
        <f t="shared" si="11"/>
        <v>14.135999999999999</v>
      </c>
    </row>
  </sheetData>
  <mergeCells count="12">
    <mergeCell ref="B44:B45"/>
    <mergeCell ref="B17:B43"/>
    <mergeCell ref="B3:B15"/>
    <mergeCell ref="I1:L1"/>
    <mergeCell ref="M1:P1"/>
    <mergeCell ref="B1:B2"/>
    <mergeCell ref="C1:C2"/>
    <mergeCell ref="D1:D2"/>
    <mergeCell ref="E1:E2"/>
    <mergeCell ref="F1:F2"/>
    <mergeCell ref="G1:G2"/>
    <mergeCell ref="H1:H2"/>
  </mergeCells>
  <pageMargins left="0.70866141732283472" right="0.11811023622047245" top="0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9"/>
  <sheetViews>
    <sheetView showWhiteSpace="0" view="pageLayout" topLeftCell="A28" workbookViewId="0">
      <selection activeCell="G52" sqref="G52"/>
    </sheetView>
  </sheetViews>
  <sheetFormatPr defaultRowHeight="12.75"/>
  <cols>
    <col min="1" max="1" width="4.28515625" style="13" customWidth="1"/>
    <col min="2" max="2" width="15" style="13" customWidth="1"/>
    <col min="3" max="3" width="26.140625" style="14" customWidth="1"/>
    <col min="4" max="4" width="7" style="13" customWidth="1"/>
    <col min="5" max="5" width="7.7109375" style="13" customWidth="1"/>
    <col min="6" max="6" width="7.28515625" style="13" customWidth="1"/>
    <col min="7" max="7" width="10" style="13" customWidth="1"/>
    <col min="8" max="8" width="9.28515625" style="13" customWidth="1"/>
    <col min="9" max="9" width="6.28515625" style="13" customWidth="1"/>
    <col min="10" max="10" width="4.7109375" style="13" customWidth="1"/>
    <col min="11" max="11" width="5" style="13" customWidth="1"/>
    <col min="12" max="12" width="5.5703125" style="13" customWidth="1"/>
    <col min="13" max="13" width="5" style="13" customWidth="1"/>
    <col min="14" max="15" width="5.85546875" style="13" customWidth="1"/>
    <col min="16" max="16" width="7.42578125" style="13" customWidth="1"/>
    <col min="17" max="16384" width="9.140625" style="13"/>
  </cols>
  <sheetData>
    <row r="1" spans="2:16" ht="15" customHeight="1">
      <c r="B1" s="90" t="s">
        <v>117</v>
      </c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1" t="s">
        <v>94</v>
      </c>
      <c r="J1" s="61"/>
      <c r="K1" s="61"/>
      <c r="L1" s="61"/>
      <c r="M1" s="61" t="s">
        <v>95</v>
      </c>
      <c r="N1" s="61"/>
      <c r="O1" s="61"/>
      <c r="P1" s="61"/>
    </row>
    <row r="2" spans="2:16" ht="14.25">
      <c r="B2" s="63"/>
      <c r="C2" s="65"/>
      <c r="D2" s="63"/>
      <c r="E2" s="63"/>
      <c r="F2" s="63"/>
      <c r="G2" s="63"/>
      <c r="H2" s="63"/>
      <c r="I2" s="2" t="s">
        <v>104</v>
      </c>
      <c r="J2" s="2" t="s">
        <v>96</v>
      </c>
      <c r="K2" s="2" t="s">
        <v>97</v>
      </c>
      <c r="L2" s="2" t="s">
        <v>98</v>
      </c>
      <c r="M2" s="2" t="s">
        <v>99</v>
      </c>
      <c r="N2" s="2" t="s">
        <v>100</v>
      </c>
      <c r="O2" s="2" t="s">
        <v>101</v>
      </c>
      <c r="P2" s="2" t="s">
        <v>102</v>
      </c>
    </row>
    <row r="3" spans="2:16" ht="17.25" customHeight="1">
      <c r="B3" s="56" t="s">
        <v>17</v>
      </c>
      <c r="C3" s="7" t="s">
        <v>46</v>
      </c>
      <c r="D3" s="5">
        <v>100</v>
      </c>
      <c r="E3" s="5">
        <v>0.3</v>
      </c>
      <c r="F3" s="5">
        <v>0</v>
      </c>
      <c r="G3" s="5">
        <v>9.5</v>
      </c>
      <c r="H3" s="5">
        <v>40</v>
      </c>
      <c r="I3" s="5">
        <v>0.02</v>
      </c>
      <c r="J3" s="6"/>
      <c r="K3" s="6">
        <v>5</v>
      </c>
      <c r="L3" s="6">
        <v>0.4</v>
      </c>
      <c r="M3" s="6">
        <v>19</v>
      </c>
      <c r="N3" s="6">
        <v>16</v>
      </c>
      <c r="O3" s="6">
        <v>12</v>
      </c>
      <c r="P3" s="6">
        <v>2.2999999999999998</v>
      </c>
    </row>
    <row r="4" spans="2:16" ht="15.75" customHeight="1">
      <c r="B4" s="57"/>
      <c r="C4" s="8" t="s">
        <v>113</v>
      </c>
      <c r="D4" s="5">
        <v>200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57"/>
      <c r="C5" s="7" t="s">
        <v>114</v>
      </c>
      <c r="D5" s="5">
        <v>10</v>
      </c>
      <c r="E5" s="5">
        <v>0.6</v>
      </c>
      <c r="F5" s="5">
        <v>1</v>
      </c>
      <c r="G5" s="5">
        <v>3.7</v>
      </c>
      <c r="H5" s="5">
        <v>26.25</v>
      </c>
      <c r="I5" s="5">
        <v>1.7500000000000002E-2</v>
      </c>
      <c r="J5" s="5"/>
      <c r="K5" s="5"/>
      <c r="L5" s="5">
        <v>0.27500000000000002</v>
      </c>
      <c r="M5" s="5">
        <v>4.75</v>
      </c>
      <c r="N5" s="5">
        <v>17.5</v>
      </c>
      <c r="O5" s="5">
        <v>7.25</v>
      </c>
      <c r="P5" s="5">
        <v>0.2</v>
      </c>
    </row>
    <row r="6" spans="2:16">
      <c r="B6" s="57"/>
      <c r="C6" s="7" t="s">
        <v>9</v>
      </c>
      <c r="D6" s="28">
        <v>150</v>
      </c>
      <c r="E6" s="5">
        <v>5.44</v>
      </c>
      <c r="F6" s="5">
        <v>6</v>
      </c>
      <c r="G6" s="5">
        <v>8.81</v>
      </c>
      <c r="H6" s="5">
        <v>90</v>
      </c>
      <c r="I6" s="5">
        <v>0.06</v>
      </c>
      <c r="J6" s="6">
        <v>30</v>
      </c>
      <c r="K6" s="7">
        <v>1.95</v>
      </c>
      <c r="L6" s="5">
        <v>0.13500000000000001</v>
      </c>
      <c r="M6" s="5">
        <v>180</v>
      </c>
      <c r="N6" s="5">
        <v>142.5</v>
      </c>
      <c r="O6" s="5">
        <v>22.5</v>
      </c>
      <c r="P6" s="5">
        <v>0.15</v>
      </c>
    </row>
    <row r="7" spans="2:16">
      <c r="B7" s="57"/>
      <c r="C7" s="7" t="s">
        <v>10</v>
      </c>
      <c r="D7" s="5">
        <v>5</v>
      </c>
      <c r="E7" s="5">
        <v>0</v>
      </c>
      <c r="F7" s="5">
        <v>0</v>
      </c>
      <c r="G7" s="5">
        <v>9.9</v>
      </c>
      <c r="H7" s="5">
        <v>39.9</v>
      </c>
      <c r="I7" s="5"/>
      <c r="J7" s="5"/>
      <c r="K7" s="5"/>
      <c r="L7" s="5"/>
      <c r="M7" s="5">
        <v>0.3</v>
      </c>
      <c r="N7" s="5"/>
      <c r="O7" s="5"/>
      <c r="P7" s="5">
        <v>0.03</v>
      </c>
    </row>
    <row r="8" spans="2:16">
      <c r="B8" s="57"/>
      <c r="C8" s="7" t="s">
        <v>11</v>
      </c>
      <c r="D8" s="5">
        <v>5</v>
      </c>
      <c r="E8" s="5">
        <v>0.03</v>
      </c>
      <c r="F8" s="5">
        <v>4.0999999999999996</v>
      </c>
      <c r="G8" s="5">
        <v>0.04</v>
      </c>
      <c r="H8" s="5">
        <v>37.4</v>
      </c>
      <c r="I8" s="28">
        <v>5.0000000000000001E-4</v>
      </c>
      <c r="J8" s="28">
        <v>22.5</v>
      </c>
      <c r="K8" s="28"/>
      <c r="L8" s="28">
        <v>0.05</v>
      </c>
      <c r="M8" s="28">
        <v>1.2</v>
      </c>
      <c r="N8" s="28">
        <v>1.5</v>
      </c>
      <c r="O8" s="28">
        <v>2.5000000000000001E-2</v>
      </c>
      <c r="P8" s="28">
        <v>1.4999999999999999E-2</v>
      </c>
    </row>
    <row r="9" spans="2:16">
      <c r="B9" s="57"/>
      <c r="C9" s="8" t="s">
        <v>12</v>
      </c>
      <c r="D9" s="5"/>
      <c r="E9" s="2">
        <f>SUM(E5:E8)</f>
        <v>6.07</v>
      </c>
      <c r="F9" s="2">
        <f t="shared" ref="F9:H9" si="0">SUM(F5:F8)</f>
        <v>11.1</v>
      </c>
      <c r="G9" s="2">
        <f t="shared" si="0"/>
        <v>22.450000000000003</v>
      </c>
      <c r="H9" s="2">
        <f t="shared" si="0"/>
        <v>193.55</v>
      </c>
      <c r="I9" s="2">
        <f t="shared" ref="I9:O9" si="1">SUM(I5:I8)</f>
        <v>7.8E-2</v>
      </c>
      <c r="J9" s="2">
        <f t="shared" si="1"/>
        <v>52.5</v>
      </c>
      <c r="K9" s="2">
        <f t="shared" si="1"/>
        <v>1.95</v>
      </c>
      <c r="L9" s="2">
        <f t="shared" si="1"/>
        <v>0.46</v>
      </c>
      <c r="M9" s="2">
        <f t="shared" si="1"/>
        <v>186.25</v>
      </c>
      <c r="N9" s="2">
        <f t="shared" si="1"/>
        <v>161.5</v>
      </c>
      <c r="O9" s="2">
        <f t="shared" si="1"/>
        <v>29.774999999999999</v>
      </c>
      <c r="P9" s="2">
        <f>SUM(P3:P8)</f>
        <v>2.6949999999999998</v>
      </c>
    </row>
    <row r="10" spans="2:16">
      <c r="B10" s="57"/>
      <c r="C10" s="43" t="s">
        <v>146</v>
      </c>
      <c r="D10" s="28">
        <v>200</v>
      </c>
      <c r="E10" s="26">
        <v>4.8</v>
      </c>
      <c r="F10" s="26">
        <v>4.8</v>
      </c>
      <c r="G10" s="26">
        <v>21.96</v>
      </c>
      <c r="H10" s="50" t="s">
        <v>147</v>
      </c>
      <c r="I10" s="26">
        <v>0.04</v>
      </c>
      <c r="J10" s="26"/>
      <c r="K10" s="26">
        <v>0.9</v>
      </c>
      <c r="L10" s="26"/>
      <c r="M10" s="26">
        <v>184.92</v>
      </c>
      <c r="N10" s="26"/>
      <c r="O10" s="26"/>
      <c r="P10" s="26">
        <v>0.18</v>
      </c>
    </row>
    <row r="11" spans="2:16">
      <c r="B11" s="57"/>
      <c r="C11" s="8" t="s">
        <v>133</v>
      </c>
      <c r="D11" s="5">
        <v>150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57"/>
      <c r="C12" s="7" t="s">
        <v>48</v>
      </c>
      <c r="D12" s="5">
        <v>40</v>
      </c>
      <c r="E12" s="5">
        <v>5.0999999999999996</v>
      </c>
      <c r="F12" s="5">
        <v>4.5999999999999996</v>
      </c>
      <c r="G12" s="5">
        <v>0.3</v>
      </c>
      <c r="H12" s="5">
        <v>63</v>
      </c>
      <c r="I12" s="5">
        <v>2.8000000000000001E-2</v>
      </c>
      <c r="J12" s="6">
        <v>104</v>
      </c>
      <c r="K12" s="6"/>
      <c r="L12" s="6">
        <v>0.24</v>
      </c>
      <c r="M12" s="6">
        <v>22</v>
      </c>
      <c r="N12" s="6">
        <v>76.8</v>
      </c>
      <c r="O12" s="6">
        <v>4.8</v>
      </c>
      <c r="P12" s="6">
        <v>1</v>
      </c>
    </row>
    <row r="13" spans="2:16">
      <c r="B13" s="57"/>
      <c r="C13" s="7" t="s">
        <v>9</v>
      </c>
      <c r="D13" s="5">
        <v>100</v>
      </c>
      <c r="E13" s="5">
        <v>2.9</v>
      </c>
      <c r="F13" s="5">
        <v>3.2</v>
      </c>
      <c r="G13" s="5">
        <v>4.7</v>
      </c>
      <c r="H13" s="5">
        <v>60</v>
      </c>
      <c r="I13" s="5">
        <v>0.04</v>
      </c>
      <c r="J13" s="5">
        <v>2.5000000000000001E-2</v>
      </c>
      <c r="K13" s="5">
        <v>1.5</v>
      </c>
      <c r="L13" s="5">
        <v>0.09</v>
      </c>
      <c r="M13" s="5">
        <v>120</v>
      </c>
      <c r="N13" s="5">
        <v>90</v>
      </c>
      <c r="O13" s="5">
        <v>14</v>
      </c>
      <c r="P13" s="5">
        <v>0.1</v>
      </c>
    </row>
    <row r="14" spans="2:16">
      <c r="B14" s="57"/>
      <c r="C14" s="7" t="s">
        <v>11</v>
      </c>
      <c r="D14" s="5">
        <v>5</v>
      </c>
      <c r="E14" s="5">
        <v>0.03</v>
      </c>
      <c r="F14" s="5">
        <v>4.0999999999999996</v>
      </c>
      <c r="G14" s="5">
        <v>0.04</v>
      </c>
      <c r="H14" s="5">
        <v>37.4</v>
      </c>
      <c r="I14" s="28">
        <v>5.0000000000000001E-4</v>
      </c>
      <c r="J14" s="28">
        <v>22.5</v>
      </c>
      <c r="K14" s="28"/>
      <c r="L14" s="28">
        <v>0.05</v>
      </c>
      <c r="M14" s="28">
        <v>1.2</v>
      </c>
      <c r="N14" s="28">
        <v>1.5</v>
      </c>
      <c r="O14" s="28">
        <v>2.5000000000000001E-2</v>
      </c>
      <c r="P14" s="28">
        <v>1.4999999999999999E-2</v>
      </c>
    </row>
    <row r="15" spans="2:16">
      <c r="B15" s="58"/>
      <c r="C15" s="8" t="s">
        <v>12</v>
      </c>
      <c r="D15" s="5"/>
      <c r="E15" s="5">
        <f>SUM(E10:E14)</f>
        <v>12.829999999999998</v>
      </c>
      <c r="F15" s="5">
        <f t="shared" ref="F15:P15" si="2">SUM(F10:F14)</f>
        <v>16.699999999999996</v>
      </c>
      <c r="G15" s="5">
        <f t="shared" si="2"/>
        <v>27</v>
      </c>
      <c r="H15" s="5">
        <f>SUM(H10:H14)+H3</f>
        <v>200.4</v>
      </c>
      <c r="I15" s="5">
        <f t="shared" si="2"/>
        <v>0.10850000000000001</v>
      </c>
      <c r="J15" s="5">
        <f t="shared" si="2"/>
        <v>126.52500000000001</v>
      </c>
      <c r="K15" s="5">
        <f t="shared" si="2"/>
        <v>2.4</v>
      </c>
      <c r="L15" s="5">
        <f t="shared" si="2"/>
        <v>0.37999999999999995</v>
      </c>
      <c r="M15" s="5">
        <f t="shared" si="2"/>
        <v>328.11999999999995</v>
      </c>
      <c r="N15" s="5">
        <f t="shared" si="2"/>
        <v>168.3</v>
      </c>
      <c r="O15" s="5">
        <f t="shared" si="2"/>
        <v>18.824999999999999</v>
      </c>
      <c r="P15" s="5">
        <f t="shared" si="2"/>
        <v>1.2949999999999999</v>
      </c>
    </row>
    <row r="16" spans="2:16" ht="27.75" customHeight="1">
      <c r="B16" s="9" t="s">
        <v>12</v>
      </c>
      <c r="C16" s="8"/>
      <c r="D16" s="5"/>
      <c r="E16" s="2">
        <f>E9+E15+E3</f>
        <v>19.2</v>
      </c>
      <c r="F16" s="2">
        <f>F9+F15+F3</f>
        <v>27.799999999999997</v>
      </c>
      <c r="G16" s="2">
        <f>G9+G15+G3</f>
        <v>58.95</v>
      </c>
      <c r="H16" s="2">
        <f>H9+H15+H3</f>
        <v>433.95000000000005</v>
      </c>
      <c r="I16" s="2">
        <f>SUM(I8:I15)</f>
        <v>0.29549999999999998</v>
      </c>
      <c r="J16" s="2">
        <f t="shared" ref="J16:P16" si="3">SUM(J8:J15)</f>
        <v>328.05</v>
      </c>
      <c r="K16" s="2">
        <f t="shared" si="3"/>
        <v>6.75</v>
      </c>
      <c r="L16" s="2">
        <f t="shared" si="3"/>
        <v>1.27</v>
      </c>
      <c r="M16" s="2">
        <f t="shared" si="3"/>
        <v>843.69</v>
      </c>
      <c r="N16" s="2">
        <f t="shared" si="3"/>
        <v>499.6</v>
      </c>
      <c r="O16" s="2">
        <f t="shared" si="3"/>
        <v>67.449999999999989</v>
      </c>
      <c r="P16" s="2">
        <f t="shared" si="3"/>
        <v>5.3</v>
      </c>
    </row>
    <row r="17" spans="2:16">
      <c r="B17" s="56" t="s">
        <v>33</v>
      </c>
      <c r="C17" s="8" t="s">
        <v>61</v>
      </c>
      <c r="D17" s="5">
        <v>100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57"/>
      <c r="C18" s="7" t="s">
        <v>62</v>
      </c>
      <c r="D18" s="5">
        <v>80</v>
      </c>
      <c r="E18" s="5">
        <v>0.42</v>
      </c>
      <c r="F18" s="5">
        <v>0</v>
      </c>
      <c r="G18" s="5">
        <v>1.083</v>
      </c>
      <c r="H18" s="5">
        <v>6.27</v>
      </c>
      <c r="I18" s="18" t="s">
        <v>108</v>
      </c>
      <c r="J18" s="16"/>
      <c r="K18" s="16">
        <v>6</v>
      </c>
      <c r="L18" s="16"/>
      <c r="M18" s="34">
        <v>13.8</v>
      </c>
      <c r="N18" s="16"/>
      <c r="O18" s="16"/>
      <c r="P18" s="16">
        <v>0.36</v>
      </c>
    </row>
    <row r="19" spans="2:16">
      <c r="B19" s="57"/>
      <c r="C19" s="7" t="s">
        <v>20</v>
      </c>
      <c r="D19" s="5">
        <v>5</v>
      </c>
      <c r="E19" s="5">
        <v>0.13</v>
      </c>
      <c r="F19" s="5">
        <v>0</v>
      </c>
      <c r="G19" s="5">
        <v>0.46</v>
      </c>
      <c r="H19" s="5">
        <v>2.4</v>
      </c>
      <c r="I19" s="28">
        <v>2.5000000000000001E-3</v>
      </c>
      <c r="J19" s="28"/>
      <c r="K19" s="28">
        <v>0.37</v>
      </c>
      <c r="L19" s="28">
        <v>1E-3</v>
      </c>
      <c r="M19" s="28">
        <v>1.55</v>
      </c>
      <c r="N19" s="28">
        <v>1.45</v>
      </c>
      <c r="O19" s="28">
        <v>0.5</v>
      </c>
      <c r="P19" s="28">
        <v>0.04</v>
      </c>
    </row>
    <row r="20" spans="2:16">
      <c r="B20" s="57"/>
      <c r="C20" s="7" t="s">
        <v>21</v>
      </c>
      <c r="D20" s="5">
        <v>5</v>
      </c>
      <c r="E20" s="5">
        <v>0</v>
      </c>
      <c r="F20" s="5">
        <v>5</v>
      </c>
      <c r="G20" s="5">
        <v>0</v>
      </c>
      <c r="H20" s="5">
        <v>44.95</v>
      </c>
      <c r="I20" s="28"/>
      <c r="J20" s="28"/>
      <c r="K20" s="28"/>
      <c r="L20" s="28">
        <v>2.2000000000000002</v>
      </c>
      <c r="M20" s="28"/>
      <c r="N20" s="28">
        <v>0.1</v>
      </c>
      <c r="O20" s="28"/>
      <c r="P20" s="28"/>
    </row>
    <row r="21" spans="2:16">
      <c r="B21" s="57"/>
      <c r="C21" s="8" t="s">
        <v>12</v>
      </c>
      <c r="D21" s="5"/>
      <c r="E21" s="5">
        <f>SUM(E18:E20)</f>
        <v>0.55000000000000004</v>
      </c>
      <c r="F21" s="5">
        <f t="shared" ref="F21:P21" si="4">SUM(F18:F20)</f>
        <v>5</v>
      </c>
      <c r="G21" s="5">
        <f t="shared" si="4"/>
        <v>1.5429999999999999</v>
      </c>
      <c r="H21" s="5">
        <f t="shared" si="4"/>
        <v>53.620000000000005</v>
      </c>
      <c r="I21" s="5">
        <f t="shared" si="4"/>
        <v>2.5000000000000001E-3</v>
      </c>
      <c r="J21" s="22">
        <f t="shared" si="4"/>
        <v>0</v>
      </c>
      <c r="K21" s="22">
        <f t="shared" si="4"/>
        <v>6.37</v>
      </c>
      <c r="L21" s="22">
        <f t="shared" si="4"/>
        <v>2.2010000000000001</v>
      </c>
      <c r="M21" s="24">
        <f>SUM(M18+M222)</f>
        <v>13.8</v>
      </c>
      <c r="N21" s="22">
        <f t="shared" si="4"/>
        <v>1.55</v>
      </c>
      <c r="O21" s="22">
        <f t="shared" si="4"/>
        <v>0.5</v>
      </c>
      <c r="P21" s="22">
        <f t="shared" si="4"/>
        <v>0.39999999999999997</v>
      </c>
    </row>
    <row r="22" spans="2:16">
      <c r="B22" s="57"/>
      <c r="C22" s="8" t="s">
        <v>22</v>
      </c>
      <c r="D22" s="5">
        <v>250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57"/>
      <c r="C23" s="7" t="s">
        <v>23</v>
      </c>
      <c r="D23" s="5">
        <v>85</v>
      </c>
      <c r="E23" s="5">
        <v>1.5</v>
      </c>
      <c r="F23" s="5">
        <v>0.28000000000000003</v>
      </c>
      <c r="G23" s="5">
        <v>15</v>
      </c>
      <c r="H23" s="5">
        <v>66.75</v>
      </c>
      <c r="I23" s="28">
        <v>8.4000000000000005E-2</v>
      </c>
      <c r="J23" s="28">
        <v>2.1</v>
      </c>
      <c r="K23" s="28">
        <v>14</v>
      </c>
      <c r="L23" s="28">
        <v>7.0000000000000007E-2</v>
      </c>
      <c r="M23" s="28">
        <v>7</v>
      </c>
      <c r="N23" s="28">
        <v>40.6</v>
      </c>
      <c r="O23" s="28">
        <v>16.100000000000001</v>
      </c>
      <c r="P23" s="28">
        <v>0.63</v>
      </c>
    </row>
    <row r="24" spans="2:16">
      <c r="B24" s="57"/>
      <c r="C24" s="7" t="s">
        <v>24</v>
      </c>
      <c r="D24" s="5">
        <v>10</v>
      </c>
      <c r="E24" s="5">
        <v>5.12</v>
      </c>
      <c r="F24" s="5">
        <v>0.55000000000000004</v>
      </c>
      <c r="G24" s="5">
        <v>12.7</v>
      </c>
      <c r="H24" s="5">
        <v>77.5</v>
      </c>
      <c r="I24" s="5"/>
      <c r="J24" s="5"/>
      <c r="K24" s="5"/>
      <c r="L24" s="5"/>
      <c r="M24" s="5"/>
      <c r="N24" s="5"/>
      <c r="O24" s="5"/>
      <c r="P24" s="5"/>
    </row>
    <row r="25" spans="2:16">
      <c r="B25" s="57"/>
      <c r="C25" s="7" t="s">
        <v>20</v>
      </c>
      <c r="D25" s="28">
        <v>20</v>
      </c>
      <c r="E25" s="28">
        <v>0.26</v>
      </c>
      <c r="F25" s="28">
        <v>0</v>
      </c>
      <c r="G25" s="28">
        <v>0.92</v>
      </c>
      <c r="H25" s="28">
        <v>4.8</v>
      </c>
      <c r="I25" s="28">
        <v>2.5000000000000001E-3</v>
      </c>
      <c r="J25" s="28"/>
      <c r="K25" s="28">
        <v>0.37</v>
      </c>
      <c r="L25" s="28">
        <v>1E-3</v>
      </c>
      <c r="M25" s="28">
        <v>1.55</v>
      </c>
      <c r="N25" s="28">
        <v>1.45</v>
      </c>
      <c r="O25" s="28">
        <v>0.5</v>
      </c>
      <c r="P25" s="28">
        <v>0.04</v>
      </c>
    </row>
    <row r="26" spans="2:16">
      <c r="B26" s="57"/>
      <c r="C26" s="7" t="s">
        <v>25</v>
      </c>
      <c r="D26" s="28">
        <v>20</v>
      </c>
      <c r="E26" s="28">
        <v>0.3</v>
      </c>
      <c r="F26" s="28">
        <v>0</v>
      </c>
      <c r="G26" s="28">
        <v>1.4</v>
      </c>
      <c r="H26" s="28">
        <v>7</v>
      </c>
      <c r="I26" s="28">
        <v>8.9999999999999993E-3</v>
      </c>
      <c r="J26" s="28">
        <v>125.25</v>
      </c>
      <c r="K26" s="28">
        <v>0.75</v>
      </c>
      <c r="L26" s="28">
        <v>9.9000000000000005E-2</v>
      </c>
      <c r="M26" s="28">
        <v>4.95</v>
      </c>
      <c r="N26" s="28">
        <v>5.25</v>
      </c>
      <c r="O26" s="28">
        <v>1.8</v>
      </c>
      <c r="P26" s="28">
        <v>0.105</v>
      </c>
    </row>
    <row r="27" spans="2:16">
      <c r="B27" s="57"/>
      <c r="C27" s="7" t="s">
        <v>11</v>
      </c>
      <c r="D27" s="5">
        <v>5</v>
      </c>
      <c r="E27" s="5">
        <v>0.03</v>
      </c>
      <c r="F27" s="5">
        <v>4.0999999999999996</v>
      </c>
      <c r="G27" s="5">
        <v>0.04</v>
      </c>
      <c r="H27" s="5">
        <v>37.4</v>
      </c>
      <c r="I27" s="28">
        <v>5.0000000000000001E-4</v>
      </c>
      <c r="J27" s="28">
        <v>22.5</v>
      </c>
      <c r="K27" s="28"/>
      <c r="L27" s="28">
        <v>0.05</v>
      </c>
      <c r="M27" s="28">
        <v>1.2</v>
      </c>
      <c r="N27" s="28">
        <v>1.5</v>
      </c>
      <c r="O27" s="28">
        <v>2.5000000000000001E-2</v>
      </c>
      <c r="P27" s="28">
        <v>1.4999999999999999E-2</v>
      </c>
    </row>
    <row r="28" spans="2:16">
      <c r="B28" s="57"/>
      <c r="C28" s="7" t="s">
        <v>26</v>
      </c>
      <c r="D28" s="28">
        <v>40</v>
      </c>
      <c r="E28" s="5">
        <v>8.4</v>
      </c>
      <c r="F28" s="5">
        <v>5.4</v>
      </c>
      <c r="G28" s="5">
        <v>0</v>
      </c>
      <c r="H28" s="5">
        <v>88</v>
      </c>
      <c r="I28" s="5">
        <v>3.5999999999999997E-2</v>
      </c>
      <c r="J28" s="6">
        <v>0.03</v>
      </c>
      <c r="K28" s="6">
        <v>0.8</v>
      </c>
      <c r="L28" s="6">
        <v>0</v>
      </c>
      <c r="M28" s="6">
        <v>6.4</v>
      </c>
      <c r="N28" s="6">
        <v>66</v>
      </c>
      <c r="O28" s="6">
        <v>7.6</v>
      </c>
      <c r="P28" s="6">
        <v>0.64</v>
      </c>
    </row>
    <row r="29" spans="2:16">
      <c r="B29" s="57"/>
      <c r="C29" s="8" t="s">
        <v>12</v>
      </c>
      <c r="D29" s="5"/>
      <c r="E29" s="5">
        <f>SUM(E23:E28)</f>
        <v>15.61</v>
      </c>
      <c r="F29" s="5">
        <f>SUM(F23:F28)</f>
        <v>10.33</v>
      </c>
      <c r="G29" s="5">
        <f>SUM(G23:G28)</f>
        <v>30.06</v>
      </c>
      <c r="H29" s="5">
        <f>SUM(H23:H28)</f>
        <v>281.45000000000005</v>
      </c>
      <c r="I29" s="2">
        <f>SUM(I23:I28)</f>
        <v>0.13200000000000001</v>
      </c>
      <c r="J29" s="2">
        <f t="shared" ref="J29:P29" si="5">SUM(J23:J28)</f>
        <v>149.88</v>
      </c>
      <c r="K29" s="2">
        <f t="shared" si="5"/>
        <v>15.92</v>
      </c>
      <c r="L29" s="2">
        <f t="shared" si="5"/>
        <v>0.22000000000000003</v>
      </c>
      <c r="M29" s="2">
        <f t="shared" si="5"/>
        <v>21.1</v>
      </c>
      <c r="N29" s="2">
        <f t="shared" si="5"/>
        <v>114.80000000000001</v>
      </c>
      <c r="O29" s="2">
        <f t="shared" si="5"/>
        <v>26.024999999999999</v>
      </c>
      <c r="P29" s="2">
        <f t="shared" si="5"/>
        <v>1.4300000000000002</v>
      </c>
    </row>
    <row r="30" spans="2:16">
      <c r="B30" s="57"/>
      <c r="C30" s="8" t="s">
        <v>93</v>
      </c>
      <c r="D30" s="5">
        <v>200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7"/>
      <c r="C31" s="7" t="s">
        <v>64</v>
      </c>
      <c r="D31" s="5">
        <v>130</v>
      </c>
      <c r="E31" s="5">
        <v>1.32</v>
      </c>
      <c r="F31" s="5">
        <v>0</v>
      </c>
      <c r="G31" s="5">
        <v>3.76</v>
      </c>
      <c r="H31" s="5">
        <v>20.16</v>
      </c>
      <c r="I31" s="5">
        <v>3.3000000000000002E-2</v>
      </c>
      <c r="J31" s="5"/>
      <c r="K31" s="5">
        <v>49.5</v>
      </c>
      <c r="L31" s="5"/>
      <c r="M31" s="5">
        <v>52.8</v>
      </c>
      <c r="N31" s="5"/>
      <c r="O31" s="5"/>
      <c r="P31" s="5">
        <v>0.66</v>
      </c>
    </row>
    <row r="32" spans="2:16">
      <c r="B32" s="57"/>
      <c r="C32" s="7" t="s">
        <v>92</v>
      </c>
      <c r="D32" s="5">
        <v>90</v>
      </c>
      <c r="E32" s="5">
        <v>9.1199999999999992</v>
      </c>
      <c r="F32" s="5">
        <v>12.16</v>
      </c>
      <c r="G32" s="5">
        <v>0</v>
      </c>
      <c r="H32" s="5">
        <v>156.19999999999999</v>
      </c>
      <c r="I32" s="5">
        <v>0.02</v>
      </c>
      <c r="J32" s="5"/>
      <c r="K32" s="5"/>
      <c r="L32" s="5"/>
      <c r="M32" s="5">
        <v>3.6</v>
      </c>
      <c r="N32" s="5">
        <v>69.400000000000006</v>
      </c>
      <c r="O32" s="5">
        <v>46.2</v>
      </c>
      <c r="P32" s="5">
        <v>1.675</v>
      </c>
    </row>
    <row r="33" spans="2:16">
      <c r="B33" s="57"/>
      <c r="C33" s="7" t="s">
        <v>20</v>
      </c>
      <c r="D33" s="28">
        <v>20</v>
      </c>
      <c r="E33" s="28">
        <v>0.26</v>
      </c>
      <c r="F33" s="28">
        <v>0</v>
      </c>
      <c r="G33" s="28">
        <v>0.92</v>
      </c>
      <c r="H33" s="28">
        <v>4.8</v>
      </c>
      <c r="I33" s="28">
        <v>2.5000000000000001E-3</v>
      </c>
      <c r="J33" s="28"/>
      <c r="K33" s="28">
        <v>0.37</v>
      </c>
      <c r="L33" s="28">
        <v>1E-3</v>
      </c>
      <c r="M33" s="28">
        <v>1.55</v>
      </c>
      <c r="N33" s="28">
        <v>1.45</v>
      </c>
      <c r="O33" s="28">
        <v>0.5</v>
      </c>
      <c r="P33" s="28">
        <v>0.04</v>
      </c>
    </row>
    <row r="34" spans="2:16">
      <c r="B34" s="57"/>
      <c r="C34" s="7" t="s">
        <v>25</v>
      </c>
      <c r="D34" s="28">
        <v>20</v>
      </c>
      <c r="E34" s="28">
        <v>0.3</v>
      </c>
      <c r="F34" s="28">
        <v>0</v>
      </c>
      <c r="G34" s="28">
        <v>1.4</v>
      </c>
      <c r="H34" s="28">
        <v>7</v>
      </c>
      <c r="I34" s="28">
        <v>8.9999999999999993E-3</v>
      </c>
      <c r="J34" s="28">
        <v>125.25</v>
      </c>
      <c r="K34" s="28">
        <v>0.75</v>
      </c>
      <c r="L34" s="28">
        <v>9.9000000000000005E-2</v>
      </c>
      <c r="M34" s="28">
        <v>4.95</v>
      </c>
      <c r="N34" s="28">
        <v>5.25</v>
      </c>
      <c r="O34" s="28">
        <v>1.8</v>
      </c>
      <c r="P34" s="28">
        <v>0.105</v>
      </c>
    </row>
    <row r="35" spans="2:16">
      <c r="B35" s="57"/>
      <c r="C35" s="7" t="s">
        <v>115</v>
      </c>
      <c r="D35" s="5">
        <v>5</v>
      </c>
      <c r="E35" s="5">
        <v>0</v>
      </c>
      <c r="F35" s="5">
        <v>5</v>
      </c>
      <c r="G35" s="5">
        <v>0</v>
      </c>
      <c r="H35" s="5">
        <v>44.95</v>
      </c>
      <c r="I35" s="28"/>
      <c r="J35" s="28"/>
      <c r="K35" s="28"/>
      <c r="L35" s="28">
        <v>2.2000000000000002</v>
      </c>
      <c r="M35" s="28"/>
      <c r="N35" s="28">
        <v>0.1</v>
      </c>
      <c r="O35" s="28"/>
      <c r="P35" s="28"/>
    </row>
    <row r="36" spans="2:16">
      <c r="B36" s="57"/>
      <c r="C36" s="8" t="s">
        <v>12</v>
      </c>
      <c r="D36" s="5"/>
      <c r="E36" s="2">
        <f>SUM(E31:E35)</f>
        <v>11</v>
      </c>
      <c r="F36" s="2">
        <f t="shared" ref="F36:H36" si="6">SUM(F31:F35)</f>
        <v>17.16</v>
      </c>
      <c r="G36" s="2">
        <f t="shared" si="6"/>
        <v>6.08</v>
      </c>
      <c r="H36" s="2">
        <f t="shared" si="6"/>
        <v>233.11</v>
      </c>
      <c r="I36" s="2">
        <f>SUM(I31:I35)</f>
        <v>6.4500000000000002E-2</v>
      </c>
      <c r="J36" s="2">
        <f t="shared" ref="J36:P36" si="7">SUM(J31:J35)</f>
        <v>125.25</v>
      </c>
      <c r="K36" s="2">
        <f t="shared" si="7"/>
        <v>50.62</v>
      </c>
      <c r="L36" s="2">
        <f t="shared" si="7"/>
        <v>2.3000000000000003</v>
      </c>
      <c r="M36" s="2">
        <f t="shared" si="7"/>
        <v>62.9</v>
      </c>
      <c r="N36" s="2">
        <f t="shared" si="7"/>
        <v>76.2</v>
      </c>
      <c r="O36" s="2">
        <f t="shared" si="7"/>
        <v>48.5</v>
      </c>
      <c r="P36" s="2">
        <f t="shared" si="7"/>
        <v>2.48</v>
      </c>
    </row>
    <row r="37" spans="2:16">
      <c r="B37" s="57"/>
      <c r="C37" s="8" t="s">
        <v>55</v>
      </c>
      <c r="D37" s="5">
        <v>200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7"/>
      <c r="C38" s="7" t="s">
        <v>56</v>
      </c>
      <c r="D38" s="5">
        <v>18</v>
      </c>
      <c r="E38" s="5">
        <v>0.03</v>
      </c>
      <c r="F38" s="5">
        <v>0</v>
      </c>
      <c r="G38" s="5">
        <v>8.39</v>
      </c>
      <c r="H38" s="5">
        <v>39.18</v>
      </c>
      <c r="I38" s="5"/>
      <c r="J38" s="5"/>
      <c r="K38" s="5"/>
      <c r="L38" s="5"/>
      <c r="M38" s="5">
        <v>1.7999999999999999E-2</v>
      </c>
      <c r="N38" s="5"/>
      <c r="O38" s="5"/>
      <c r="P38" s="5">
        <v>3.5999999999999999E-3</v>
      </c>
    </row>
    <row r="39" spans="2:16">
      <c r="B39" s="57"/>
      <c r="C39" s="7" t="s">
        <v>10</v>
      </c>
      <c r="D39" s="5">
        <v>10</v>
      </c>
      <c r="E39" s="5">
        <v>0</v>
      </c>
      <c r="F39" s="5">
        <v>0</v>
      </c>
      <c r="G39" s="5">
        <v>15</v>
      </c>
      <c r="H39" s="5">
        <v>59.85</v>
      </c>
      <c r="I39" s="5"/>
      <c r="J39" s="5"/>
      <c r="K39" s="5"/>
      <c r="L39" s="5"/>
      <c r="M39" s="5">
        <v>0.45</v>
      </c>
      <c r="N39" s="5"/>
      <c r="O39" s="5"/>
      <c r="P39" s="5">
        <v>4.4999999999999998E-2</v>
      </c>
    </row>
    <row r="40" spans="2:16">
      <c r="B40" s="57"/>
      <c r="C40" s="7" t="s">
        <v>13</v>
      </c>
      <c r="D40" s="5">
        <v>80</v>
      </c>
      <c r="E40" s="5">
        <f>2.28*2</f>
        <v>4.5599999999999996</v>
      </c>
      <c r="F40" s="5">
        <v>0.48</v>
      </c>
      <c r="G40" s="5">
        <v>29.52</v>
      </c>
      <c r="H40" s="5">
        <v>141</v>
      </c>
      <c r="I40" s="28">
        <v>0.12</v>
      </c>
      <c r="J40" s="28"/>
      <c r="K40" s="28"/>
      <c r="L40" s="28">
        <v>0.6</v>
      </c>
      <c r="M40" s="28">
        <v>13.8</v>
      </c>
      <c r="N40" s="28">
        <v>50.2</v>
      </c>
      <c r="O40" s="28">
        <v>19.8</v>
      </c>
      <c r="P40" s="28">
        <v>1.1399999999999999</v>
      </c>
    </row>
    <row r="41" spans="2:16">
      <c r="B41" s="57"/>
      <c r="C41" s="7" t="s">
        <v>31</v>
      </c>
      <c r="D41" s="5">
        <v>72</v>
      </c>
      <c r="E41" s="5">
        <v>4.75</v>
      </c>
      <c r="F41" s="5">
        <v>0.44</v>
      </c>
      <c r="G41" s="5">
        <v>13.36</v>
      </c>
      <c r="H41" s="5">
        <v>69.599999999999994</v>
      </c>
      <c r="I41" s="5">
        <v>7.1999999999999995E-2</v>
      </c>
      <c r="J41" s="6">
        <v>2.4</v>
      </c>
      <c r="K41" s="6"/>
      <c r="L41" s="6">
        <v>0.88</v>
      </c>
      <c r="M41" s="6">
        <v>14</v>
      </c>
      <c r="N41" s="6">
        <v>63.2</v>
      </c>
      <c r="O41" s="6">
        <v>18.8</v>
      </c>
      <c r="P41" s="6">
        <v>1.56</v>
      </c>
    </row>
    <row r="42" spans="2:16">
      <c r="B42" s="57"/>
      <c r="C42" s="7" t="s">
        <v>48</v>
      </c>
      <c r="D42" s="5">
        <v>40</v>
      </c>
      <c r="E42" s="5">
        <v>5.0999999999999996</v>
      </c>
      <c r="F42" s="5">
        <v>4.5999999999999996</v>
      </c>
      <c r="G42" s="5">
        <v>0.3</v>
      </c>
      <c r="H42" s="5">
        <v>63</v>
      </c>
      <c r="I42" s="5">
        <v>2.8000000000000001E-2</v>
      </c>
      <c r="J42" s="6">
        <v>104</v>
      </c>
      <c r="K42" s="6"/>
      <c r="L42" s="6">
        <v>0.24</v>
      </c>
      <c r="M42" s="6">
        <v>22</v>
      </c>
      <c r="N42" s="6">
        <v>76.8</v>
      </c>
      <c r="O42" s="6">
        <v>4.8</v>
      </c>
      <c r="P42" s="6">
        <v>1</v>
      </c>
    </row>
    <row r="43" spans="2:16" ht="20.25" customHeight="1">
      <c r="B43" s="58"/>
      <c r="C43" s="8" t="s">
        <v>12</v>
      </c>
      <c r="D43" s="5"/>
      <c r="E43" s="5">
        <f>SUM(E38:E42)</f>
        <v>14.44</v>
      </c>
      <c r="F43" s="5">
        <f t="shared" ref="F43:P43" si="8">SUM(F38:F42)</f>
        <v>5.52</v>
      </c>
      <c r="G43" s="5">
        <f t="shared" si="8"/>
        <v>66.569999999999993</v>
      </c>
      <c r="H43" s="5">
        <f t="shared" si="8"/>
        <v>372.63</v>
      </c>
      <c r="I43" s="5">
        <f t="shared" si="8"/>
        <v>0.22</v>
      </c>
      <c r="J43" s="5">
        <f t="shared" si="8"/>
        <v>106.4</v>
      </c>
      <c r="K43" s="5">
        <f t="shared" si="8"/>
        <v>0</v>
      </c>
      <c r="L43" s="5">
        <f t="shared" si="8"/>
        <v>1.72</v>
      </c>
      <c r="M43" s="5">
        <f t="shared" si="8"/>
        <v>50.268000000000001</v>
      </c>
      <c r="N43" s="5">
        <f t="shared" si="8"/>
        <v>190.2</v>
      </c>
      <c r="O43" s="5">
        <f t="shared" si="8"/>
        <v>43.4</v>
      </c>
      <c r="P43" s="5">
        <f t="shared" si="8"/>
        <v>3.7485999999999997</v>
      </c>
    </row>
    <row r="44" spans="2:16">
      <c r="B44" s="87" t="s">
        <v>128</v>
      </c>
      <c r="C44" s="7" t="s">
        <v>143</v>
      </c>
      <c r="D44" s="5">
        <v>200</v>
      </c>
      <c r="E44" s="5">
        <v>0.5</v>
      </c>
      <c r="F44" s="5">
        <v>0</v>
      </c>
      <c r="G44" s="5">
        <v>11.7</v>
      </c>
      <c r="H44" s="5">
        <v>47</v>
      </c>
      <c r="I44" s="5">
        <v>4.2000000000000003E-2</v>
      </c>
      <c r="J44" s="5"/>
      <c r="K44" s="5">
        <v>77</v>
      </c>
      <c r="L44" s="5">
        <v>0.02</v>
      </c>
      <c r="M44" s="5">
        <v>16</v>
      </c>
      <c r="N44" s="5">
        <v>14</v>
      </c>
      <c r="O44" s="5">
        <v>10</v>
      </c>
      <c r="P44" s="5">
        <v>0.24</v>
      </c>
    </row>
    <row r="45" spans="2:16">
      <c r="B45" s="88"/>
      <c r="C45" s="27" t="s">
        <v>130</v>
      </c>
      <c r="D45" s="28">
        <v>15</v>
      </c>
      <c r="E45" s="26">
        <v>7.0000000000000007E-2</v>
      </c>
      <c r="F45" s="26">
        <v>0.06</v>
      </c>
      <c r="G45" s="26">
        <v>1.17</v>
      </c>
      <c r="H45" s="26">
        <v>7.7</v>
      </c>
      <c r="I45" s="26"/>
      <c r="J45" s="26">
        <v>6.0000000000000001E-3</v>
      </c>
      <c r="K45" s="26"/>
      <c r="L45" s="26"/>
      <c r="M45" s="26">
        <v>1.5</v>
      </c>
      <c r="N45" s="26">
        <v>4.95</v>
      </c>
      <c r="O45" s="26">
        <v>0.3</v>
      </c>
      <c r="P45" s="26">
        <v>0.09</v>
      </c>
    </row>
    <row r="46" spans="2:16" ht="16.5" customHeight="1">
      <c r="B46" s="11" t="s">
        <v>12</v>
      </c>
      <c r="C46" s="8"/>
      <c r="D46" s="5"/>
      <c r="E46" s="2">
        <f>E21+E29+E36+E43+E44+E45</f>
        <v>42.17</v>
      </c>
      <c r="F46" s="2">
        <f t="shared" ref="F46:P46" si="9">F21+F29+F36+F43+F44+F45</f>
        <v>38.070000000000007</v>
      </c>
      <c r="G46" s="2">
        <f t="shared" si="9"/>
        <v>117.12299999999999</v>
      </c>
      <c r="H46" s="48">
        <f>H21+H29+H36+H43+H44+H45</f>
        <v>995.5100000000001</v>
      </c>
      <c r="I46" s="2">
        <f t="shared" si="9"/>
        <v>0.46100000000000002</v>
      </c>
      <c r="J46" s="2">
        <f t="shared" si="9"/>
        <v>381.53599999999994</v>
      </c>
      <c r="K46" s="2">
        <f t="shared" si="9"/>
        <v>149.91</v>
      </c>
      <c r="L46" s="2">
        <f t="shared" si="9"/>
        <v>6.4609999999999994</v>
      </c>
      <c r="M46" s="2">
        <f t="shared" si="9"/>
        <v>165.56800000000001</v>
      </c>
      <c r="N46" s="2">
        <f t="shared" si="9"/>
        <v>401.7</v>
      </c>
      <c r="O46" s="2">
        <f t="shared" si="9"/>
        <v>128.72500000000002</v>
      </c>
      <c r="P46" s="2">
        <f t="shared" si="9"/>
        <v>8.3886000000000003</v>
      </c>
    </row>
    <row r="47" spans="2:16">
      <c r="B47" s="8" t="s">
        <v>32</v>
      </c>
      <c r="C47" s="7"/>
      <c r="D47" s="5"/>
      <c r="E47" s="2">
        <f>E16+E46</f>
        <v>61.370000000000005</v>
      </c>
      <c r="F47" s="2">
        <f>F16+F46</f>
        <v>65.87</v>
      </c>
      <c r="G47" s="2">
        <f>G16+G46</f>
        <v>176.07299999999998</v>
      </c>
      <c r="H47" s="48">
        <v>1529.6</v>
      </c>
      <c r="I47" s="2">
        <f>SUM(I46+I16)</f>
        <v>0.75649999999999995</v>
      </c>
      <c r="J47" s="2">
        <f t="shared" ref="J47:P47" si="10">SUM(J46+J16)</f>
        <v>709.58600000000001</v>
      </c>
      <c r="K47" s="2">
        <f t="shared" si="10"/>
        <v>156.66</v>
      </c>
      <c r="L47" s="2">
        <f t="shared" si="10"/>
        <v>7.7309999999999999</v>
      </c>
      <c r="M47" s="2">
        <f t="shared" si="10"/>
        <v>1009.258</v>
      </c>
      <c r="N47" s="2">
        <f t="shared" si="10"/>
        <v>901.3</v>
      </c>
      <c r="O47" s="2">
        <f t="shared" si="10"/>
        <v>196.17500000000001</v>
      </c>
      <c r="P47" s="2">
        <f t="shared" si="10"/>
        <v>13.688600000000001</v>
      </c>
    </row>
    <row r="49" spans="2:16">
      <c r="B49" s="33"/>
      <c r="C49" s="5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</sheetData>
  <mergeCells count="12">
    <mergeCell ref="B44:B45"/>
    <mergeCell ref="H1:H2"/>
    <mergeCell ref="I1:L1"/>
    <mergeCell ref="M1:P1"/>
    <mergeCell ref="B3:B15"/>
    <mergeCell ref="B17:B43"/>
    <mergeCell ref="B1:B2"/>
    <mergeCell ref="C1:C2"/>
    <mergeCell ref="D1:D2"/>
    <mergeCell ref="E1:E2"/>
    <mergeCell ref="F1:F2"/>
    <mergeCell ref="G1:G2"/>
  </mergeCells>
  <pageMargins left="0.70866141732283472" right="0.11811023622047245" top="0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5"/>
  <sheetViews>
    <sheetView view="pageLayout" topLeftCell="A28" workbookViewId="0">
      <selection activeCell="D42" sqref="D42:P42"/>
    </sheetView>
  </sheetViews>
  <sheetFormatPr defaultRowHeight="12.75"/>
  <cols>
    <col min="1" max="1" width="3.5703125" style="13" customWidth="1"/>
    <col min="2" max="2" width="13.140625" style="13" customWidth="1"/>
    <col min="3" max="3" width="27.28515625" style="14" customWidth="1"/>
    <col min="4" max="4" width="7.140625" style="13" customWidth="1"/>
    <col min="5" max="5" width="8" style="13" customWidth="1"/>
    <col min="6" max="6" width="7.5703125" style="13" customWidth="1"/>
    <col min="7" max="7" width="10.7109375" style="13" customWidth="1"/>
    <col min="8" max="8" width="9.42578125" style="13" customWidth="1"/>
    <col min="9" max="9" width="6" style="13" customWidth="1"/>
    <col min="10" max="10" width="5.28515625" style="13" customWidth="1"/>
    <col min="11" max="11" width="5.7109375" style="13" customWidth="1"/>
    <col min="12" max="13" width="6.140625" style="13" customWidth="1"/>
    <col min="14" max="14" width="5.42578125" style="13" customWidth="1"/>
    <col min="15" max="15" width="5.7109375" style="13" customWidth="1"/>
    <col min="16" max="16384" width="9.140625" style="13"/>
  </cols>
  <sheetData>
    <row r="1" spans="2:17" ht="11.25" customHeight="1">
      <c r="B1" s="62" t="s">
        <v>83</v>
      </c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1" t="s">
        <v>94</v>
      </c>
      <c r="J1" s="61"/>
      <c r="K1" s="61"/>
      <c r="L1" s="61"/>
      <c r="M1" s="61" t="s">
        <v>95</v>
      </c>
      <c r="N1" s="61"/>
      <c r="O1" s="61"/>
      <c r="P1" s="61"/>
    </row>
    <row r="2" spans="2:17" ht="12.75" customHeight="1">
      <c r="B2" s="63"/>
      <c r="C2" s="65"/>
      <c r="D2" s="63"/>
      <c r="E2" s="63"/>
      <c r="F2" s="63"/>
      <c r="G2" s="63"/>
      <c r="H2" s="63"/>
      <c r="I2" s="2" t="s">
        <v>104</v>
      </c>
      <c r="J2" s="2" t="s">
        <v>96</v>
      </c>
      <c r="K2" s="2" t="s">
        <v>97</v>
      </c>
      <c r="L2" s="2" t="s">
        <v>98</v>
      </c>
      <c r="M2" s="2" t="s">
        <v>99</v>
      </c>
      <c r="N2" s="2" t="s">
        <v>100</v>
      </c>
      <c r="O2" s="2" t="s">
        <v>101</v>
      </c>
      <c r="P2" s="2" t="s">
        <v>102</v>
      </c>
    </row>
    <row r="3" spans="2:17" ht="12.75" customHeight="1">
      <c r="B3" s="56" t="s">
        <v>17</v>
      </c>
      <c r="C3" s="7" t="s">
        <v>82</v>
      </c>
      <c r="D3" s="5">
        <v>100</v>
      </c>
      <c r="E3" s="5">
        <v>1.2</v>
      </c>
      <c r="F3" s="5">
        <v>0.3</v>
      </c>
      <c r="G3" s="5">
        <v>17.2</v>
      </c>
      <c r="H3" s="5">
        <v>95</v>
      </c>
      <c r="I3" s="5">
        <v>0.04</v>
      </c>
      <c r="J3" s="5">
        <v>20</v>
      </c>
      <c r="K3" s="5">
        <v>10</v>
      </c>
      <c r="L3" s="5">
        <v>0.4</v>
      </c>
      <c r="M3" s="5">
        <v>8</v>
      </c>
      <c r="N3" s="5">
        <v>28</v>
      </c>
      <c r="O3" s="5">
        <v>42</v>
      </c>
      <c r="P3" s="5">
        <v>0.6</v>
      </c>
    </row>
    <row r="4" spans="2:17" ht="14.25" customHeight="1">
      <c r="B4" s="57"/>
      <c r="C4" s="8" t="s">
        <v>7</v>
      </c>
      <c r="D4" s="5">
        <v>200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7">
      <c r="B5" s="57"/>
      <c r="C5" s="7" t="s">
        <v>8</v>
      </c>
      <c r="D5" s="5">
        <v>10</v>
      </c>
      <c r="E5" s="5">
        <v>4.8</v>
      </c>
      <c r="F5" s="5">
        <v>1.3</v>
      </c>
      <c r="G5" s="5">
        <v>27.8</v>
      </c>
      <c r="H5" s="5">
        <v>136.80000000000001</v>
      </c>
      <c r="I5" s="5">
        <v>0.16800000000000001</v>
      </c>
      <c r="J5" s="5"/>
      <c r="K5" s="5"/>
      <c r="L5" s="5"/>
      <c r="M5" s="5">
        <v>10.8</v>
      </c>
      <c r="N5" s="5"/>
      <c r="O5" s="5"/>
      <c r="P5" s="5">
        <v>1.08</v>
      </c>
    </row>
    <row r="6" spans="2:17">
      <c r="B6" s="57"/>
      <c r="C6" s="7" t="s">
        <v>9</v>
      </c>
      <c r="D6" s="5">
        <v>150</v>
      </c>
      <c r="E6" s="5">
        <v>2.9</v>
      </c>
      <c r="F6" s="5">
        <v>3.2</v>
      </c>
      <c r="G6" s="5">
        <v>4.7</v>
      </c>
      <c r="H6" s="5">
        <v>60</v>
      </c>
      <c r="I6" s="5">
        <v>0.04</v>
      </c>
      <c r="J6" s="6">
        <v>20</v>
      </c>
      <c r="K6" s="7">
        <v>1.3</v>
      </c>
      <c r="L6" s="5">
        <v>0.09</v>
      </c>
      <c r="M6" s="5">
        <v>120</v>
      </c>
      <c r="N6" s="5">
        <v>95</v>
      </c>
      <c r="O6" s="5">
        <v>15</v>
      </c>
      <c r="P6" s="5">
        <v>0.1</v>
      </c>
    </row>
    <row r="7" spans="2:17">
      <c r="B7" s="57"/>
      <c r="C7" s="7" t="s">
        <v>10</v>
      </c>
      <c r="D7" s="5">
        <v>5</v>
      </c>
      <c r="E7" s="5">
        <v>0</v>
      </c>
      <c r="F7" s="5">
        <v>0</v>
      </c>
      <c r="G7" s="5">
        <v>5</v>
      </c>
      <c r="H7" s="5">
        <v>19.95</v>
      </c>
      <c r="I7" s="5"/>
      <c r="J7" s="5"/>
      <c r="K7" s="5"/>
      <c r="L7" s="5"/>
      <c r="M7" s="5">
        <v>0.15</v>
      </c>
      <c r="N7" s="5"/>
      <c r="O7" s="5"/>
      <c r="P7" s="5">
        <v>1.4999999999999999E-2</v>
      </c>
    </row>
    <row r="8" spans="2:17">
      <c r="B8" s="57"/>
      <c r="C8" s="7" t="s">
        <v>11</v>
      </c>
      <c r="D8" s="5">
        <v>5</v>
      </c>
      <c r="E8" s="5">
        <v>0.03</v>
      </c>
      <c r="F8" s="5">
        <v>4.0999999999999996</v>
      </c>
      <c r="G8" s="5">
        <v>0.04</v>
      </c>
      <c r="H8" s="5">
        <v>37.4</v>
      </c>
      <c r="I8" s="28">
        <v>5.0000000000000001E-4</v>
      </c>
      <c r="J8" s="28">
        <v>22.5</v>
      </c>
      <c r="K8" s="28"/>
      <c r="L8" s="28">
        <v>0.05</v>
      </c>
      <c r="M8" s="28">
        <v>1.2</v>
      </c>
      <c r="N8" s="28">
        <v>1.5</v>
      </c>
      <c r="O8" s="28">
        <v>2.5000000000000001E-2</v>
      </c>
      <c r="P8" s="28">
        <v>1.4999999999999999E-2</v>
      </c>
    </row>
    <row r="9" spans="2:17">
      <c r="B9" s="57"/>
      <c r="C9" s="8" t="s">
        <v>12</v>
      </c>
      <c r="D9" s="5"/>
      <c r="E9" s="5">
        <f>SUM(E5:E8)</f>
        <v>7.7299999999999995</v>
      </c>
      <c r="F9" s="5">
        <f>SUM(F5:F8)</f>
        <v>8.6</v>
      </c>
      <c r="G9" s="5">
        <f>SUM(G5:G8)</f>
        <v>37.54</v>
      </c>
      <c r="H9" s="5">
        <f>SUM(H5:H8)</f>
        <v>254.15</v>
      </c>
      <c r="I9" s="2">
        <f>SUM(I3:I8)</f>
        <v>0.24850000000000003</v>
      </c>
      <c r="J9" s="2">
        <f t="shared" ref="J9:P9" si="0">SUM(J3:J8)</f>
        <v>62.5</v>
      </c>
      <c r="K9" s="2">
        <f t="shared" si="0"/>
        <v>11.3</v>
      </c>
      <c r="L9" s="2">
        <f t="shared" si="0"/>
        <v>0.54</v>
      </c>
      <c r="M9" s="2">
        <f t="shared" si="0"/>
        <v>140.15</v>
      </c>
      <c r="N9" s="2">
        <f t="shared" si="0"/>
        <v>124.5</v>
      </c>
      <c r="O9" s="38">
        <f t="shared" si="0"/>
        <v>57.024999999999999</v>
      </c>
      <c r="P9" s="2">
        <f t="shared" si="0"/>
        <v>1.81</v>
      </c>
    </row>
    <row r="10" spans="2:17">
      <c r="B10" s="57"/>
      <c r="C10" s="7" t="s">
        <v>119</v>
      </c>
      <c r="D10" s="5" t="s">
        <v>150</v>
      </c>
      <c r="E10" s="5">
        <v>5.9</v>
      </c>
      <c r="F10" s="5">
        <v>7.6</v>
      </c>
      <c r="G10" s="5">
        <v>0.5</v>
      </c>
      <c r="H10" s="5">
        <v>63.73</v>
      </c>
      <c r="I10" s="5">
        <v>8.0000000000000002E-3</v>
      </c>
      <c r="J10" s="6">
        <v>20</v>
      </c>
      <c r="K10" s="6">
        <v>0.2</v>
      </c>
      <c r="L10" s="6">
        <v>0.24</v>
      </c>
      <c r="M10" s="6">
        <v>63.92</v>
      </c>
      <c r="N10" s="6">
        <v>66.08</v>
      </c>
      <c r="O10" s="6">
        <v>9.32</v>
      </c>
      <c r="P10" s="6">
        <v>0.6</v>
      </c>
    </row>
    <row r="11" spans="2:17">
      <c r="B11" s="57"/>
      <c r="C11" s="7" t="s">
        <v>149</v>
      </c>
      <c r="D11" s="5">
        <v>200</v>
      </c>
      <c r="E11" s="5">
        <v>3.12</v>
      </c>
      <c r="F11" s="5">
        <v>3.24</v>
      </c>
      <c r="G11" s="5">
        <v>17.7</v>
      </c>
      <c r="H11" s="5">
        <v>109.28</v>
      </c>
      <c r="I11" s="5">
        <v>0.02</v>
      </c>
      <c r="J11" s="5"/>
      <c r="K11" s="5">
        <v>0.66</v>
      </c>
      <c r="L11" s="5"/>
      <c r="M11" s="5">
        <v>128.1</v>
      </c>
      <c r="N11" s="5"/>
      <c r="O11" s="37"/>
      <c r="P11" s="5">
        <v>0.64</v>
      </c>
      <c r="Q11" s="33"/>
    </row>
    <row r="12" spans="2:17" ht="10.5" customHeight="1">
      <c r="B12" s="9" t="s">
        <v>12</v>
      </c>
      <c r="C12" s="8"/>
      <c r="D12" s="5"/>
      <c r="E12" s="2">
        <f t="shared" ref="E12:P12" si="1">E3+E9+E11+E10</f>
        <v>17.950000000000003</v>
      </c>
      <c r="F12" s="2">
        <f t="shared" si="1"/>
        <v>19.740000000000002</v>
      </c>
      <c r="G12" s="2">
        <f t="shared" si="1"/>
        <v>72.94</v>
      </c>
      <c r="H12" s="2">
        <v>422.16</v>
      </c>
      <c r="I12" s="2">
        <f t="shared" si="1"/>
        <v>0.31650000000000006</v>
      </c>
      <c r="J12" s="2">
        <f t="shared" si="1"/>
        <v>102.5</v>
      </c>
      <c r="K12" s="2">
        <f t="shared" si="1"/>
        <v>22.16</v>
      </c>
      <c r="L12" s="2">
        <f t="shared" si="1"/>
        <v>1.1800000000000002</v>
      </c>
      <c r="M12" s="2">
        <f t="shared" si="1"/>
        <v>340.17</v>
      </c>
      <c r="N12" s="2">
        <f t="shared" si="1"/>
        <v>218.57999999999998</v>
      </c>
      <c r="O12" s="2">
        <f t="shared" si="1"/>
        <v>108.345</v>
      </c>
      <c r="P12" s="2">
        <f t="shared" si="1"/>
        <v>3.6500000000000004</v>
      </c>
      <c r="Q12" s="33"/>
    </row>
    <row r="13" spans="2:17" ht="12.75" customHeight="1">
      <c r="B13" s="56" t="s">
        <v>33</v>
      </c>
      <c r="C13" s="10" t="s">
        <v>109</v>
      </c>
      <c r="D13" s="5">
        <v>100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37"/>
      <c r="P13" s="5"/>
      <c r="Q13" s="33"/>
    </row>
    <row r="14" spans="2:17">
      <c r="B14" s="57"/>
      <c r="C14" s="7" t="s">
        <v>25</v>
      </c>
      <c r="D14" s="5">
        <v>80</v>
      </c>
      <c r="E14" s="5">
        <v>0.78</v>
      </c>
      <c r="F14" s="5">
        <v>0</v>
      </c>
      <c r="G14" s="5">
        <v>4.1399999999999997</v>
      </c>
      <c r="H14" s="5">
        <v>21</v>
      </c>
      <c r="I14" s="5">
        <v>0.1</v>
      </c>
      <c r="J14" s="5">
        <v>3.6</v>
      </c>
      <c r="K14" s="5">
        <v>4.5999999999999996</v>
      </c>
      <c r="L14" s="5">
        <v>8.9</v>
      </c>
      <c r="M14" s="5">
        <v>48.06</v>
      </c>
      <c r="N14" s="5"/>
      <c r="O14" s="37">
        <v>45.18</v>
      </c>
      <c r="P14" s="5">
        <v>1.5</v>
      </c>
      <c r="Q14" s="33"/>
    </row>
    <row r="15" spans="2:17">
      <c r="B15" s="57"/>
      <c r="C15" s="7" t="s">
        <v>21</v>
      </c>
      <c r="D15" s="5">
        <v>5</v>
      </c>
      <c r="E15" s="5">
        <v>0</v>
      </c>
      <c r="F15" s="5">
        <v>5</v>
      </c>
      <c r="G15" s="5">
        <v>0</v>
      </c>
      <c r="H15" s="5">
        <v>44.95</v>
      </c>
      <c r="I15" s="28"/>
      <c r="J15" s="28"/>
      <c r="K15" s="28"/>
      <c r="L15" s="28">
        <v>2.2000000000000002</v>
      </c>
      <c r="M15" s="28"/>
      <c r="N15" s="28">
        <v>0.1</v>
      </c>
      <c r="O15" s="28"/>
      <c r="P15" s="28"/>
      <c r="Q15" s="33"/>
    </row>
    <row r="16" spans="2:17">
      <c r="B16" s="57"/>
      <c r="C16" s="7" t="s">
        <v>10</v>
      </c>
      <c r="D16" s="5">
        <v>5</v>
      </c>
      <c r="E16" s="5">
        <v>0</v>
      </c>
      <c r="F16" s="5">
        <v>0</v>
      </c>
      <c r="G16" s="5">
        <v>5</v>
      </c>
      <c r="H16" s="5">
        <v>19.95</v>
      </c>
      <c r="I16" s="5"/>
      <c r="J16" s="5"/>
      <c r="K16" s="5"/>
      <c r="L16" s="5"/>
      <c r="M16" s="5">
        <v>0.15</v>
      </c>
      <c r="N16" s="5"/>
      <c r="O16" s="5"/>
      <c r="P16" s="5">
        <v>1.4999999999999999E-2</v>
      </c>
    </row>
    <row r="17" spans="2:16">
      <c r="B17" s="57"/>
      <c r="C17" s="8" t="s">
        <v>12</v>
      </c>
      <c r="D17" s="5"/>
      <c r="E17" s="2">
        <f>SUM(E14:E16)</f>
        <v>0.78</v>
      </c>
      <c r="F17" s="2">
        <f t="shared" ref="F17:P17" si="2">SUM(F14:F16)</f>
        <v>5</v>
      </c>
      <c r="G17" s="2">
        <f t="shared" si="2"/>
        <v>9.14</v>
      </c>
      <c r="H17" s="2">
        <f t="shared" si="2"/>
        <v>85.9</v>
      </c>
      <c r="I17" s="2">
        <f t="shared" si="2"/>
        <v>0.1</v>
      </c>
      <c r="J17" s="2">
        <f t="shared" si="2"/>
        <v>3.6</v>
      </c>
      <c r="K17" s="2">
        <f t="shared" si="2"/>
        <v>4.5999999999999996</v>
      </c>
      <c r="L17" s="2">
        <f t="shared" si="2"/>
        <v>11.100000000000001</v>
      </c>
      <c r="M17" s="2">
        <f t="shared" si="2"/>
        <v>48.21</v>
      </c>
      <c r="N17" s="2">
        <f t="shared" si="2"/>
        <v>0.1</v>
      </c>
      <c r="O17" s="2">
        <f t="shared" si="2"/>
        <v>45.18</v>
      </c>
      <c r="P17" s="2">
        <f t="shared" si="2"/>
        <v>1.5149999999999999</v>
      </c>
    </row>
    <row r="18" spans="2:16">
      <c r="B18" s="57"/>
      <c r="C18" s="8" t="s">
        <v>79</v>
      </c>
      <c r="D18" s="5">
        <v>250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>
      <c r="B19" s="57"/>
      <c r="C19" s="7" t="s">
        <v>23</v>
      </c>
      <c r="D19" s="5">
        <v>90</v>
      </c>
      <c r="E19" s="5">
        <v>1.5</v>
      </c>
      <c r="F19" s="5">
        <v>0</v>
      </c>
      <c r="G19" s="5">
        <v>11.4</v>
      </c>
      <c r="H19" s="5">
        <v>53.9</v>
      </c>
      <c r="I19" s="28">
        <v>8.4000000000000005E-2</v>
      </c>
      <c r="J19" s="28">
        <v>2.1</v>
      </c>
      <c r="K19" s="28">
        <v>14</v>
      </c>
      <c r="L19" s="28">
        <v>7.0000000000000007E-2</v>
      </c>
      <c r="M19" s="28">
        <v>7</v>
      </c>
      <c r="N19" s="28">
        <v>40.6</v>
      </c>
      <c r="O19" s="28">
        <v>16.100000000000001</v>
      </c>
      <c r="P19" s="28">
        <v>0.63</v>
      </c>
    </row>
    <row r="20" spans="2:16">
      <c r="B20" s="57"/>
      <c r="C20" s="7" t="s">
        <v>64</v>
      </c>
      <c r="D20" s="5">
        <v>60</v>
      </c>
      <c r="E20" s="5">
        <v>0.45</v>
      </c>
      <c r="F20" s="5">
        <v>0</v>
      </c>
      <c r="G20" s="5">
        <v>1.35</v>
      </c>
      <c r="H20" s="5">
        <v>7</v>
      </c>
      <c r="I20" s="5">
        <v>7.4999999999999997E-3</v>
      </c>
      <c r="J20" s="5"/>
      <c r="K20" s="5">
        <v>11.25</v>
      </c>
      <c r="L20" s="5"/>
      <c r="M20" s="5">
        <v>12</v>
      </c>
      <c r="N20" s="5"/>
      <c r="O20" s="5"/>
      <c r="P20" s="5">
        <v>0.15</v>
      </c>
    </row>
    <row r="21" spans="2:16">
      <c r="B21" s="57"/>
      <c r="C21" s="7" t="s">
        <v>70</v>
      </c>
      <c r="D21" s="5">
        <v>20</v>
      </c>
      <c r="E21" s="5">
        <v>0.68</v>
      </c>
      <c r="F21" s="5">
        <v>0</v>
      </c>
      <c r="G21" s="5">
        <v>4.32</v>
      </c>
      <c r="H21" s="5">
        <v>19.2</v>
      </c>
      <c r="I21" s="5">
        <v>2E-3</v>
      </c>
      <c r="J21" s="5"/>
      <c r="K21" s="5">
        <v>1</v>
      </c>
      <c r="L21" s="5"/>
      <c r="M21" s="5">
        <v>3.7</v>
      </c>
      <c r="N21" s="5"/>
      <c r="O21" s="5"/>
      <c r="P21" s="5">
        <v>0.14000000000000001</v>
      </c>
    </row>
    <row r="22" spans="2:16">
      <c r="B22" s="57"/>
      <c r="C22" s="7" t="s">
        <v>20</v>
      </c>
      <c r="D22" s="28">
        <v>20</v>
      </c>
      <c r="E22" s="28">
        <v>0.26</v>
      </c>
      <c r="F22" s="28">
        <v>0</v>
      </c>
      <c r="G22" s="28">
        <v>0.92</v>
      </c>
      <c r="H22" s="28">
        <v>4.8</v>
      </c>
      <c r="I22" s="28">
        <v>2.5000000000000001E-3</v>
      </c>
      <c r="J22" s="28"/>
      <c r="K22" s="28">
        <v>0.37</v>
      </c>
      <c r="L22" s="28">
        <v>1E-3</v>
      </c>
      <c r="M22" s="28">
        <v>1.55</v>
      </c>
      <c r="N22" s="28">
        <v>1.45</v>
      </c>
      <c r="O22" s="28">
        <v>0.5</v>
      </c>
      <c r="P22" s="28">
        <v>0.04</v>
      </c>
    </row>
    <row r="23" spans="2:16">
      <c r="B23" s="57"/>
      <c r="C23" s="7" t="s">
        <v>25</v>
      </c>
      <c r="D23" s="28">
        <v>20</v>
      </c>
      <c r="E23" s="28">
        <v>0.3</v>
      </c>
      <c r="F23" s="28">
        <v>0</v>
      </c>
      <c r="G23" s="28">
        <v>1.4</v>
      </c>
      <c r="H23" s="28">
        <v>7</v>
      </c>
      <c r="I23" s="28">
        <v>8.9999999999999993E-3</v>
      </c>
      <c r="J23" s="28">
        <v>125.25</v>
      </c>
      <c r="K23" s="28">
        <v>0.75</v>
      </c>
      <c r="L23" s="28">
        <v>9.9000000000000005E-2</v>
      </c>
      <c r="M23" s="28">
        <v>4.95</v>
      </c>
      <c r="N23" s="28">
        <v>5.25</v>
      </c>
      <c r="O23" s="28">
        <v>1.8</v>
      </c>
      <c r="P23" s="28">
        <v>0.105</v>
      </c>
    </row>
    <row r="24" spans="2:16">
      <c r="B24" s="57"/>
      <c r="C24" s="7" t="s">
        <v>11</v>
      </c>
      <c r="D24" s="5">
        <v>5</v>
      </c>
      <c r="E24" s="5">
        <v>0.03</v>
      </c>
      <c r="F24" s="5">
        <v>4.0999999999999996</v>
      </c>
      <c r="G24" s="5">
        <v>0.04</v>
      </c>
      <c r="H24" s="5">
        <v>37.4</v>
      </c>
      <c r="I24" s="28">
        <v>5.0000000000000001E-4</v>
      </c>
      <c r="J24" s="28">
        <v>22.5</v>
      </c>
      <c r="K24" s="28"/>
      <c r="L24" s="28">
        <v>0.05</v>
      </c>
      <c r="M24" s="28">
        <v>1.2</v>
      </c>
      <c r="N24" s="28">
        <v>1.5</v>
      </c>
      <c r="O24" s="28">
        <v>2.5000000000000001E-2</v>
      </c>
      <c r="P24" s="28">
        <v>1.4999999999999999E-2</v>
      </c>
    </row>
    <row r="25" spans="2:16">
      <c r="B25" s="57"/>
      <c r="C25" s="7" t="s">
        <v>26</v>
      </c>
      <c r="D25" s="28">
        <v>40</v>
      </c>
      <c r="E25" s="5">
        <v>8.4</v>
      </c>
      <c r="F25" s="5">
        <v>5.4</v>
      </c>
      <c r="G25" s="5">
        <v>0</v>
      </c>
      <c r="H25" s="5">
        <v>88</v>
      </c>
      <c r="I25" s="5">
        <v>3.5999999999999997E-2</v>
      </c>
      <c r="J25" s="6">
        <v>0.03</v>
      </c>
      <c r="K25" s="6">
        <v>0.8</v>
      </c>
      <c r="L25" s="6">
        <v>0</v>
      </c>
      <c r="M25" s="6">
        <v>6.4</v>
      </c>
      <c r="N25" s="6">
        <v>66</v>
      </c>
      <c r="O25" s="6">
        <v>7.6</v>
      </c>
      <c r="P25" s="6">
        <v>0.64</v>
      </c>
    </row>
    <row r="26" spans="2:16">
      <c r="B26" s="57"/>
      <c r="C26" s="7" t="s">
        <v>151</v>
      </c>
      <c r="D26" s="5">
        <v>15</v>
      </c>
      <c r="E26" s="5">
        <v>0.4</v>
      </c>
      <c r="F26" s="5">
        <v>1.5</v>
      </c>
      <c r="G26" s="5">
        <v>0.6</v>
      </c>
      <c r="H26" s="5">
        <v>17.8</v>
      </c>
      <c r="I26" s="5">
        <v>0.03</v>
      </c>
      <c r="J26" s="6">
        <v>9.75</v>
      </c>
      <c r="K26" s="6">
        <v>0.5</v>
      </c>
      <c r="L26" s="6">
        <v>0.3</v>
      </c>
      <c r="M26" s="6">
        <v>13.5</v>
      </c>
      <c r="N26" s="6">
        <v>9.3000000000000007</v>
      </c>
      <c r="O26" s="6">
        <v>1.5</v>
      </c>
      <c r="P26" s="6">
        <v>0.1</v>
      </c>
    </row>
    <row r="27" spans="2:16">
      <c r="B27" s="57"/>
      <c r="C27" s="7" t="s">
        <v>12</v>
      </c>
      <c r="D27" s="5"/>
      <c r="E27" s="5">
        <f>SUM(E19:E26)</f>
        <v>12.02</v>
      </c>
      <c r="F27" s="5">
        <f t="shared" ref="F27:P27" si="3">SUM(F19:F26)</f>
        <v>11</v>
      </c>
      <c r="G27" s="5">
        <f t="shared" si="3"/>
        <v>20.03</v>
      </c>
      <c r="H27" s="5">
        <f t="shared" si="3"/>
        <v>235.1</v>
      </c>
      <c r="I27" s="5">
        <f t="shared" si="3"/>
        <v>0.17149999999999999</v>
      </c>
      <c r="J27" s="5">
        <f t="shared" si="3"/>
        <v>159.63</v>
      </c>
      <c r="K27" s="5">
        <f t="shared" si="3"/>
        <v>28.67</v>
      </c>
      <c r="L27" s="5">
        <f t="shared" si="3"/>
        <v>0.52</v>
      </c>
      <c r="M27" s="5">
        <f t="shared" si="3"/>
        <v>50.3</v>
      </c>
      <c r="N27" s="5">
        <f t="shared" si="3"/>
        <v>124.10000000000001</v>
      </c>
      <c r="O27" s="5">
        <f t="shared" si="3"/>
        <v>27.524999999999999</v>
      </c>
      <c r="P27" s="5">
        <f t="shared" si="3"/>
        <v>1.8200000000000003</v>
      </c>
    </row>
    <row r="28" spans="2:16" ht="18" customHeight="1">
      <c r="B28" s="57"/>
      <c r="C28" s="8" t="s">
        <v>122</v>
      </c>
      <c r="D28" s="5">
        <v>200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7"/>
      <c r="C29" s="7" t="s">
        <v>42</v>
      </c>
      <c r="D29" s="5">
        <v>40</v>
      </c>
      <c r="E29" s="5">
        <v>4.4000000000000004</v>
      </c>
      <c r="F29" s="5">
        <v>0.5</v>
      </c>
      <c r="G29" s="5">
        <v>28.2</v>
      </c>
      <c r="H29" s="5">
        <v>113.5</v>
      </c>
      <c r="I29" s="5">
        <v>6.8000000000000005E-2</v>
      </c>
      <c r="J29" s="5"/>
      <c r="K29" s="5"/>
      <c r="L29" s="5"/>
      <c r="M29" s="5">
        <v>9.6</v>
      </c>
      <c r="N29" s="5"/>
      <c r="O29" s="5"/>
      <c r="P29" s="5">
        <v>0.84</v>
      </c>
    </row>
    <row r="30" spans="2:16">
      <c r="B30" s="57"/>
      <c r="C30" s="7" t="s">
        <v>92</v>
      </c>
      <c r="D30" s="5">
        <v>90</v>
      </c>
      <c r="E30" s="5">
        <v>9.1199999999999992</v>
      </c>
      <c r="F30" s="5">
        <v>12.16</v>
      </c>
      <c r="G30" s="5">
        <v>0</v>
      </c>
      <c r="H30" s="5">
        <v>156.19999999999999</v>
      </c>
      <c r="I30" s="5">
        <v>0.02</v>
      </c>
      <c r="J30" s="5"/>
      <c r="K30" s="5"/>
      <c r="L30" s="5"/>
      <c r="M30" s="5">
        <v>3.6</v>
      </c>
      <c r="N30" s="5">
        <v>69.400000000000006</v>
      </c>
      <c r="O30" s="5">
        <v>46.2</v>
      </c>
      <c r="P30" s="5">
        <v>1.675</v>
      </c>
    </row>
    <row r="31" spans="2:16">
      <c r="B31" s="57"/>
      <c r="C31" s="7" t="s">
        <v>20</v>
      </c>
      <c r="D31" s="28">
        <v>20</v>
      </c>
      <c r="E31" s="28">
        <v>0.26</v>
      </c>
      <c r="F31" s="28">
        <v>0</v>
      </c>
      <c r="G31" s="28">
        <v>0.92</v>
      </c>
      <c r="H31" s="28">
        <v>4.8</v>
      </c>
      <c r="I31" s="28">
        <v>2.5000000000000001E-3</v>
      </c>
      <c r="J31" s="28"/>
      <c r="K31" s="28">
        <v>0.37</v>
      </c>
      <c r="L31" s="28">
        <v>1E-3</v>
      </c>
      <c r="M31" s="28">
        <v>1.55</v>
      </c>
      <c r="N31" s="28">
        <v>1.45</v>
      </c>
      <c r="O31" s="28">
        <v>0.5</v>
      </c>
      <c r="P31" s="28">
        <v>0.04</v>
      </c>
    </row>
    <row r="32" spans="2:16">
      <c r="B32" s="57"/>
      <c r="C32" s="7" t="s">
        <v>25</v>
      </c>
      <c r="D32" s="28">
        <v>20</v>
      </c>
      <c r="E32" s="28">
        <v>0.3</v>
      </c>
      <c r="F32" s="28">
        <v>0</v>
      </c>
      <c r="G32" s="28">
        <v>1.4</v>
      </c>
      <c r="H32" s="28">
        <v>7</v>
      </c>
      <c r="I32" s="28">
        <v>8.9999999999999993E-3</v>
      </c>
      <c r="J32" s="28">
        <v>125.25</v>
      </c>
      <c r="K32" s="28">
        <v>0.75</v>
      </c>
      <c r="L32" s="28">
        <v>9.9000000000000005E-2</v>
      </c>
      <c r="M32" s="28">
        <v>4.95</v>
      </c>
      <c r="N32" s="28">
        <v>5.25</v>
      </c>
      <c r="O32" s="28">
        <v>1.8</v>
      </c>
      <c r="P32" s="28">
        <v>0.105</v>
      </c>
    </row>
    <row r="33" spans="2:16">
      <c r="B33" s="57"/>
      <c r="C33" s="7" t="s">
        <v>11</v>
      </c>
      <c r="D33" s="5">
        <v>10</v>
      </c>
      <c r="E33" s="5">
        <v>0.03</v>
      </c>
      <c r="F33" s="5">
        <v>4.0999999999999996</v>
      </c>
      <c r="G33" s="5">
        <v>0.04</v>
      </c>
      <c r="H33" s="5">
        <v>37.4</v>
      </c>
      <c r="I33" s="28">
        <v>5.0000000000000001E-4</v>
      </c>
      <c r="J33" s="28">
        <v>22.5</v>
      </c>
      <c r="K33" s="28"/>
      <c r="L33" s="28">
        <v>0.05</v>
      </c>
      <c r="M33" s="28">
        <v>1.2</v>
      </c>
      <c r="N33" s="28">
        <v>1.5</v>
      </c>
      <c r="O33" s="28">
        <v>2.5000000000000001E-2</v>
      </c>
      <c r="P33" s="28">
        <v>1.4999999999999999E-2</v>
      </c>
    </row>
    <row r="34" spans="2:16">
      <c r="B34" s="57"/>
      <c r="C34" s="7" t="s">
        <v>88</v>
      </c>
      <c r="D34" s="5">
        <v>20</v>
      </c>
      <c r="E34" s="5">
        <v>1.85</v>
      </c>
      <c r="F34" s="5">
        <v>0.19</v>
      </c>
      <c r="G34" s="5">
        <v>12.7</v>
      </c>
      <c r="H34" s="5">
        <v>60.12</v>
      </c>
      <c r="I34" s="28">
        <v>0.03</v>
      </c>
      <c r="J34" s="28"/>
      <c r="K34" s="28"/>
      <c r="L34" s="28">
        <v>0.27</v>
      </c>
      <c r="M34" s="28">
        <v>3.24</v>
      </c>
      <c r="N34" s="28">
        <v>15.48</v>
      </c>
      <c r="O34" s="28">
        <v>2.88</v>
      </c>
      <c r="P34" s="28">
        <v>0.21</v>
      </c>
    </row>
    <row r="35" spans="2:16">
      <c r="B35" s="57"/>
      <c r="C35" s="8" t="s">
        <v>12</v>
      </c>
      <c r="D35" s="5"/>
      <c r="E35" s="2">
        <f>SUM(E29:E34)</f>
        <v>15.959999999999999</v>
      </c>
      <c r="F35" s="2">
        <f t="shared" ref="F35:P35" si="4">SUM(F29:F34)</f>
        <v>16.95</v>
      </c>
      <c r="G35" s="2">
        <f t="shared" si="4"/>
        <v>43.26</v>
      </c>
      <c r="H35" s="2">
        <f t="shared" si="4"/>
        <v>379.02</v>
      </c>
      <c r="I35" s="2">
        <f t="shared" si="4"/>
        <v>0.13</v>
      </c>
      <c r="J35" s="2">
        <f t="shared" si="4"/>
        <v>147.75</v>
      </c>
      <c r="K35" s="2">
        <f t="shared" si="4"/>
        <v>1.1200000000000001</v>
      </c>
      <c r="L35" s="2">
        <f t="shared" si="4"/>
        <v>0.42000000000000004</v>
      </c>
      <c r="M35" s="2">
        <f t="shared" si="4"/>
        <v>24.14</v>
      </c>
      <c r="N35" s="2">
        <f t="shared" si="4"/>
        <v>93.080000000000013</v>
      </c>
      <c r="O35" s="2">
        <f t="shared" si="4"/>
        <v>51.405000000000001</v>
      </c>
      <c r="P35" s="2">
        <f t="shared" si="4"/>
        <v>2.8850000000000002</v>
      </c>
    </row>
    <row r="36" spans="2:16">
      <c r="B36" s="57"/>
      <c r="C36" s="8" t="s">
        <v>60</v>
      </c>
      <c r="D36" s="5">
        <v>200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7"/>
      <c r="C37" s="7" t="s">
        <v>72</v>
      </c>
      <c r="D37" s="5">
        <v>20</v>
      </c>
      <c r="E37" s="5">
        <v>0.5</v>
      </c>
      <c r="F37" s="5">
        <v>0</v>
      </c>
      <c r="G37" s="5">
        <v>9.6999999999999993</v>
      </c>
      <c r="H37" s="5">
        <v>37.9</v>
      </c>
      <c r="I37" s="5"/>
      <c r="J37" s="5"/>
      <c r="K37" s="5"/>
      <c r="L37" s="5"/>
      <c r="M37" s="35"/>
      <c r="N37" s="5"/>
      <c r="O37" s="5"/>
      <c r="P37" s="5"/>
    </row>
    <row r="38" spans="2:16">
      <c r="B38" s="57"/>
      <c r="C38" s="7" t="s">
        <v>10</v>
      </c>
      <c r="D38" s="5">
        <v>10</v>
      </c>
      <c r="E38" s="5">
        <v>0</v>
      </c>
      <c r="F38" s="5">
        <v>0</v>
      </c>
      <c r="G38" s="5">
        <v>15</v>
      </c>
      <c r="H38" s="5">
        <v>59.85</v>
      </c>
      <c r="I38" s="2"/>
      <c r="J38" s="2"/>
      <c r="K38" s="2"/>
      <c r="L38" s="2"/>
      <c r="M38" s="36" t="s">
        <v>107</v>
      </c>
      <c r="N38" s="2"/>
      <c r="O38" s="2"/>
      <c r="P38" s="2"/>
    </row>
    <row r="39" spans="2:16">
      <c r="B39" s="57"/>
      <c r="C39" s="7" t="s">
        <v>13</v>
      </c>
      <c r="D39" s="5">
        <v>80</v>
      </c>
      <c r="E39" s="5">
        <f>2.28*2</f>
        <v>4.5599999999999996</v>
      </c>
      <c r="F39" s="5">
        <v>0.48</v>
      </c>
      <c r="G39" s="5">
        <v>29.52</v>
      </c>
      <c r="H39" s="5">
        <v>141</v>
      </c>
      <c r="I39" s="28">
        <v>0.12</v>
      </c>
      <c r="J39" s="28"/>
      <c r="K39" s="28"/>
      <c r="L39" s="28">
        <v>0.6</v>
      </c>
      <c r="M39" s="28">
        <v>13.8</v>
      </c>
      <c r="N39" s="28">
        <v>50.2</v>
      </c>
      <c r="O39" s="28">
        <v>19.8</v>
      </c>
      <c r="P39" s="28">
        <v>1.1399999999999999</v>
      </c>
    </row>
    <row r="40" spans="2:16">
      <c r="B40" s="57"/>
      <c r="C40" s="7" t="s">
        <v>31</v>
      </c>
      <c r="D40" s="5">
        <v>72</v>
      </c>
      <c r="E40" s="5">
        <v>4.75</v>
      </c>
      <c r="F40" s="5">
        <v>0.44</v>
      </c>
      <c r="G40" s="5">
        <v>13.36</v>
      </c>
      <c r="H40" s="5">
        <v>69.599999999999994</v>
      </c>
      <c r="I40" s="5">
        <v>7.1999999999999995E-2</v>
      </c>
      <c r="J40" s="6">
        <v>2.4</v>
      </c>
      <c r="K40" s="6"/>
      <c r="L40" s="6">
        <v>0.88</v>
      </c>
      <c r="M40" s="6">
        <v>14</v>
      </c>
      <c r="N40" s="6">
        <v>63.2</v>
      </c>
      <c r="O40" s="6">
        <v>18.8</v>
      </c>
      <c r="P40" s="6">
        <v>1.56</v>
      </c>
    </row>
    <row r="41" spans="2:16">
      <c r="B41" s="89" t="s">
        <v>128</v>
      </c>
      <c r="C41" s="7" t="s">
        <v>127</v>
      </c>
      <c r="D41" s="5">
        <v>180</v>
      </c>
      <c r="E41" s="5">
        <v>7.3</v>
      </c>
      <c r="F41" s="5">
        <v>3.38</v>
      </c>
      <c r="G41" s="5">
        <v>34.200000000000003</v>
      </c>
      <c r="H41" s="5">
        <v>119</v>
      </c>
      <c r="I41" s="5">
        <v>0.375</v>
      </c>
      <c r="J41" s="5">
        <v>2.5000000000000001E-2</v>
      </c>
      <c r="K41" s="5">
        <v>0.75</v>
      </c>
      <c r="L41" s="5"/>
      <c r="M41" s="5">
        <v>148.75</v>
      </c>
      <c r="N41" s="5">
        <v>115.75</v>
      </c>
      <c r="O41" s="5">
        <v>17.5</v>
      </c>
      <c r="P41" s="5">
        <v>0.125</v>
      </c>
    </row>
    <row r="42" spans="2:16">
      <c r="B42" s="89"/>
      <c r="C42" s="7" t="s">
        <v>124</v>
      </c>
      <c r="D42" s="5">
        <v>15</v>
      </c>
      <c r="E42" s="5">
        <v>0.17</v>
      </c>
      <c r="F42" s="5">
        <v>0.12</v>
      </c>
      <c r="G42" s="5">
        <v>1.69</v>
      </c>
      <c r="H42" s="5">
        <v>8.4600000000000009</v>
      </c>
      <c r="I42" s="5">
        <v>1.2E-2</v>
      </c>
      <c r="J42" s="46"/>
      <c r="K42" s="5"/>
      <c r="L42" s="5"/>
      <c r="M42" s="5">
        <v>3.45</v>
      </c>
      <c r="N42" s="5">
        <v>9.75</v>
      </c>
      <c r="O42" s="5">
        <v>1.5</v>
      </c>
      <c r="P42" s="5">
        <v>0.12</v>
      </c>
    </row>
    <row r="43" spans="2:16">
      <c r="B43" s="42"/>
      <c r="C43" s="8" t="s">
        <v>12</v>
      </c>
      <c r="D43" s="5"/>
      <c r="E43" s="2">
        <f>SUM(E37:E42)</f>
        <v>17.28</v>
      </c>
      <c r="F43" s="2">
        <f t="shared" ref="F43:P43" si="5">SUM(F37:F42)</f>
        <v>4.42</v>
      </c>
      <c r="G43" s="2">
        <f t="shared" si="5"/>
        <v>103.47</v>
      </c>
      <c r="H43" s="2">
        <f t="shared" si="5"/>
        <v>435.81</v>
      </c>
      <c r="I43" s="2">
        <f t="shared" si="5"/>
        <v>0.57899999999999996</v>
      </c>
      <c r="J43" s="2">
        <f t="shared" si="5"/>
        <v>2.4249999999999998</v>
      </c>
      <c r="K43" s="2">
        <f t="shared" si="5"/>
        <v>0.75</v>
      </c>
      <c r="L43" s="2">
        <f t="shared" si="5"/>
        <v>1.48</v>
      </c>
      <c r="M43" s="2">
        <f t="shared" si="5"/>
        <v>180</v>
      </c>
      <c r="N43" s="2">
        <f t="shared" si="5"/>
        <v>238.9</v>
      </c>
      <c r="O43" s="2">
        <f t="shared" si="5"/>
        <v>57.6</v>
      </c>
      <c r="P43" s="2">
        <f t="shared" si="5"/>
        <v>2.9450000000000003</v>
      </c>
    </row>
    <row r="44" spans="2:16" ht="15.75" customHeight="1">
      <c r="B44" s="11" t="s">
        <v>12</v>
      </c>
      <c r="C44" s="8"/>
      <c r="D44" s="5"/>
      <c r="E44" s="2">
        <f>E17+E25+E35+E43+E27</f>
        <v>54.44</v>
      </c>
      <c r="F44" s="2">
        <f t="shared" ref="F44:P44" si="6">F17+F25+F35+F43+F27</f>
        <v>42.77</v>
      </c>
      <c r="G44" s="2">
        <f t="shared" si="6"/>
        <v>175.9</v>
      </c>
      <c r="H44" s="2">
        <f t="shared" si="6"/>
        <v>1223.83</v>
      </c>
      <c r="I44" s="2">
        <f t="shared" si="6"/>
        <v>1.0165</v>
      </c>
      <c r="J44" s="2">
        <f t="shared" si="6"/>
        <v>313.435</v>
      </c>
      <c r="K44" s="2">
        <f t="shared" si="6"/>
        <v>35.94</v>
      </c>
      <c r="L44" s="2">
        <f t="shared" si="6"/>
        <v>13.520000000000001</v>
      </c>
      <c r="M44" s="2">
        <f t="shared" si="6"/>
        <v>309.05</v>
      </c>
      <c r="N44" s="2">
        <f t="shared" si="6"/>
        <v>522.18000000000006</v>
      </c>
      <c r="O44" s="2">
        <f t="shared" si="6"/>
        <v>189.31</v>
      </c>
      <c r="P44" s="2">
        <f t="shared" si="6"/>
        <v>9.8049999999999997</v>
      </c>
    </row>
    <row r="45" spans="2:16" ht="15.75" customHeight="1">
      <c r="B45" s="8" t="s">
        <v>32</v>
      </c>
      <c r="C45" s="7"/>
      <c r="D45" s="5"/>
      <c r="E45" s="2">
        <v>62.39</v>
      </c>
      <c r="F45" s="2">
        <f>F12+F44</f>
        <v>62.510000000000005</v>
      </c>
      <c r="G45" s="2">
        <f>G12+G44</f>
        <v>248.84</v>
      </c>
      <c r="H45" s="2">
        <f>H12+H44</f>
        <v>1645.99</v>
      </c>
      <c r="I45" s="2">
        <f t="shared" ref="I45:P45" si="7">SUM(I44+I12)</f>
        <v>1.333</v>
      </c>
      <c r="J45" s="2">
        <f t="shared" si="7"/>
        <v>415.935</v>
      </c>
      <c r="K45" s="2">
        <f t="shared" si="7"/>
        <v>58.099999999999994</v>
      </c>
      <c r="L45" s="2">
        <f t="shared" si="7"/>
        <v>14.700000000000001</v>
      </c>
      <c r="M45" s="2">
        <f t="shared" si="7"/>
        <v>649.22</v>
      </c>
      <c r="N45" s="2">
        <f t="shared" si="7"/>
        <v>740.76</v>
      </c>
      <c r="O45" s="2">
        <f t="shared" si="7"/>
        <v>297.65499999999997</v>
      </c>
      <c r="P45" s="2">
        <f t="shared" si="7"/>
        <v>13.455</v>
      </c>
    </row>
  </sheetData>
  <mergeCells count="12">
    <mergeCell ref="B13:B40"/>
    <mergeCell ref="B41:B42"/>
    <mergeCell ref="B3:B11"/>
    <mergeCell ref="I1:L1"/>
    <mergeCell ref="M1:P1"/>
    <mergeCell ref="B1:B2"/>
    <mergeCell ref="C1:C2"/>
    <mergeCell ref="D1:D2"/>
    <mergeCell ref="E1:E2"/>
    <mergeCell ref="F1:F2"/>
    <mergeCell ref="G1:G2"/>
    <mergeCell ref="H1:H2"/>
  </mergeCells>
  <pageMargins left="0.70866141732283472" right="0.11811023622047245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view="pageLayout" topLeftCell="A31" workbookViewId="0">
      <selection activeCell="B3" sqref="B3:O3"/>
    </sheetView>
  </sheetViews>
  <sheetFormatPr defaultRowHeight="12.75"/>
  <cols>
    <col min="1" max="1" width="12.28515625" style="1" customWidth="1"/>
    <col min="2" max="2" width="26.140625" style="15" customWidth="1"/>
    <col min="3" max="3" width="6.85546875" style="1" customWidth="1"/>
    <col min="4" max="4" width="8.85546875" style="1" customWidth="1"/>
    <col min="5" max="5" width="8.28515625" style="1" customWidth="1"/>
    <col min="6" max="6" width="11.5703125" style="1" customWidth="1"/>
    <col min="7" max="7" width="10.42578125" style="1" customWidth="1"/>
    <col min="8" max="8" width="6.28515625" style="1" customWidth="1"/>
    <col min="9" max="9" width="6.140625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6.5703125" style="1" customWidth="1"/>
    <col min="14" max="14" width="6.42578125" style="1" customWidth="1"/>
    <col min="15" max="15" width="8" style="1" customWidth="1"/>
    <col min="16" max="16384" width="9.140625" style="1"/>
  </cols>
  <sheetData>
    <row r="1" spans="1:15" ht="15" customHeight="1">
      <c r="A1" s="62" t="s">
        <v>84</v>
      </c>
      <c r="B1" s="64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1" t="s">
        <v>94</v>
      </c>
      <c r="I1" s="61"/>
      <c r="J1" s="61"/>
      <c r="K1" s="61"/>
      <c r="L1" s="61" t="s">
        <v>95</v>
      </c>
      <c r="M1" s="61"/>
      <c r="N1" s="61"/>
      <c r="O1" s="61"/>
    </row>
    <row r="2" spans="1:15" ht="12" customHeight="1">
      <c r="A2" s="63"/>
      <c r="B2" s="65"/>
      <c r="C2" s="63"/>
      <c r="D2" s="63"/>
      <c r="E2" s="63"/>
      <c r="F2" s="63"/>
      <c r="G2" s="63"/>
      <c r="H2" s="2" t="s">
        <v>104</v>
      </c>
      <c r="I2" s="2" t="s">
        <v>96</v>
      </c>
      <c r="J2" s="2" t="s">
        <v>97</v>
      </c>
      <c r="K2" s="2" t="s">
        <v>98</v>
      </c>
      <c r="L2" s="2" t="s">
        <v>99</v>
      </c>
      <c r="M2" s="2" t="s">
        <v>100</v>
      </c>
      <c r="N2" s="2" t="s">
        <v>101</v>
      </c>
      <c r="O2" s="2" t="s">
        <v>102</v>
      </c>
    </row>
    <row r="3" spans="1:15" ht="15.75" customHeight="1">
      <c r="A3" s="56" t="s">
        <v>17</v>
      </c>
      <c r="B3" s="7" t="s">
        <v>78</v>
      </c>
      <c r="C3" s="5">
        <v>100</v>
      </c>
      <c r="D3" s="28">
        <v>0.5</v>
      </c>
      <c r="E3" s="28">
        <v>0</v>
      </c>
      <c r="F3" s="28">
        <v>7.34</v>
      </c>
      <c r="G3" s="28">
        <v>16</v>
      </c>
      <c r="H3" s="28">
        <v>0.06</v>
      </c>
      <c r="I3" s="28">
        <v>34</v>
      </c>
      <c r="J3" s="28">
        <v>38</v>
      </c>
      <c r="K3" s="28">
        <v>0.2</v>
      </c>
      <c r="L3" s="28">
        <v>35</v>
      </c>
      <c r="M3" s="28">
        <v>20</v>
      </c>
      <c r="N3" s="28">
        <v>12</v>
      </c>
      <c r="O3" s="28">
        <v>0.15</v>
      </c>
    </row>
    <row r="4" spans="1:15">
      <c r="A4" s="57"/>
      <c r="B4" s="8" t="s">
        <v>67</v>
      </c>
      <c r="C4" s="5">
        <v>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7"/>
      <c r="B5" s="7" t="s">
        <v>68</v>
      </c>
      <c r="C5" s="5">
        <v>5</v>
      </c>
      <c r="D5" s="5">
        <v>3.09</v>
      </c>
      <c r="E5" s="5">
        <v>0.3</v>
      </c>
      <c r="F5" s="5">
        <v>17.38</v>
      </c>
      <c r="G5" s="5">
        <v>99.9</v>
      </c>
      <c r="H5" s="5">
        <v>4.2000000000000003E-2</v>
      </c>
      <c r="I5" s="5"/>
      <c r="J5" s="5"/>
      <c r="K5" s="5">
        <v>0.3</v>
      </c>
      <c r="L5" s="5">
        <v>6</v>
      </c>
      <c r="M5" s="5">
        <v>17</v>
      </c>
      <c r="N5" s="5">
        <v>3.6</v>
      </c>
      <c r="O5" s="5">
        <v>0.3</v>
      </c>
    </row>
    <row r="6" spans="1:15">
      <c r="A6" s="57"/>
      <c r="B6" s="7" t="s">
        <v>9</v>
      </c>
      <c r="C6" s="5">
        <v>150</v>
      </c>
      <c r="D6" s="5">
        <v>4.3499999999999996</v>
      </c>
      <c r="E6" s="5">
        <v>4.8</v>
      </c>
      <c r="F6" s="5">
        <v>7.05</v>
      </c>
      <c r="G6" s="5">
        <v>90</v>
      </c>
      <c r="H6" s="5">
        <v>0.06</v>
      </c>
      <c r="I6" s="6">
        <v>30</v>
      </c>
      <c r="J6" s="7">
        <v>1.95</v>
      </c>
      <c r="K6" s="5">
        <v>0.13500000000000001</v>
      </c>
      <c r="L6" s="5">
        <v>180</v>
      </c>
      <c r="M6" s="5">
        <v>142.5</v>
      </c>
      <c r="N6" s="5">
        <v>22.5</v>
      </c>
      <c r="O6" s="5">
        <v>0.15</v>
      </c>
    </row>
    <row r="7" spans="1:15">
      <c r="A7" s="57"/>
      <c r="B7" s="7" t="s">
        <v>10</v>
      </c>
      <c r="C7" s="5">
        <v>5</v>
      </c>
      <c r="D7" s="5">
        <v>0</v>
      </c>
      <c r="E7" s="5">
        <v>0</v>
      </c>
      <c r="F7" s="5">
        <v>5</v>
      </c>
      <c r="G7" s="5">
        <v>19.95</v>
      </c>
      <c r="H7" s="5"/>
      <c r="I7" s="5"/>
      <c r="J7" s="5"/>
      <c r="K7" s="5"/>
      <c r="L7" s="5">
        <v>0.15</v>
      </c>
      <c r="M7" s="5"/>
      <c r="N7" s="5"/>
      <c r="O7" s="5">
        <v>1.4999999999999999E-2</v>
      </c>
    </row>
    <row r="8" spans="1:15">
      <c r="A8" s="57"/>
      <c r="B8" s="7" t="s">
        <v>11</v>
      </c>
      <c r="C8" s="5">
        <v>5</v>
      </c>
      <c r="D8" s="5">
        <v>0.03</v>
      </c>
      <c r="E8" s="5">
        <v>4.0999999999999996</v>
      </c>
      <c r="F8" s="5">
        <v>0.04</v>
      </c>
      <c r="G8" s="5">
        <v>37.4</v>
      </c>
      <c r="H8" s="28">
        <v>5.0000000000000001E-4</v>
      </c>
      <c r="I8" s="28">
        <v>22.5</v>
      </c>
      <c r="J8" s="28"/>
      <c r="K8" s="28">
        <v>0.05</v>
      </c>
      <c r="L8" s="28">
        <v>1.2</v>
      </c>
      <c r="M8" s="28">
        <v>1.5</v>
      </c>
      <c r="N8" s="28">
        <v>2.5000000000000001E-2</v>
      </c>
      <c r="O8" s="28">
        <v>1.4999999999999999E-2</v>
      </c>
    </row>
    <row r="9" spans="1:15">
      <c r="A9" s="57"/>
      <c r="B9" s="8" t="s">
        <v>12</v>
      </c>
      <c r="C9" s="5"/>
      <c r="D9" s="2">
        <f>SUM(D5:D8)+D3</f>
        <v>7.97</v>
      </c>
      <c r="E9" s="2">
        <f t="shared" ref="E9:O9" si="0">SUM(E5:E8)+E3</f>
        <v>9.1999999999999993</v>
      </c>
      <c r="F9" s="2">
        <f t="shared" si="0"/>
        <v>36.81</v>
      </c>
      <c r="G9" s="2">
        <f t="shared" si="0"/>
        <v>263.25</v>
      </c>
      <c r="H9" s="2">
        <f t="shared" si="0"/>
        <v>0.16250000000000001</v>
      </c>
      <c r="I9" s="2">
        <f t="shared" si="0"/>
        <v>86.5</v>
      </c>
      <c r="J9" s="2">
        <f t="shared" si="0"/>
        <v>39.950000000000003</v>
      </c>
      <c r="K9" s="2">
        <f t="shared" si="0"/>
        <v>0.68500000000000005</v>
      </c>
      <c r="L9" s="2">
        <f t="shared" si="0"/>
        <v>222.35</v>
      </c>
      <c r="M9" s="2">
        <f t="shared" si="0"/>
        <v>181</v>
      </c>
      <c r="N9" s="2">
        <f t="shared" si="0"/>
        <v>38.125</v>
      </c>
      <c r="O9" s="2">
        <f t="shared" si="0"/>
        <v>0.63</v>
      </c>
    </row>
    <row r="10" spans="1:15">
      <c r="A10" s="57"/>
      <c r="B10" s="8" t="s">
        <v>37</v>
      </c>
      <c r="C10" s="5">
        <v>200</v>
      </c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</row>
    <row r="11" spans="1:15">
      <c r="A11" s="57"/>
      <c r="B11" s="7" t="s">
        <v>38</v>
      </c>
      <c r="C11" s="5">
        <v>3</v>
      </c>
      <c r="D11" s="5">
        <v>0.76</v>
      </c>
      <c r="E11" s="5">
        <v>0.76</v>
      </c>
      <c r="F11" s="5">
        <v>0.40799999999999997</v>
      </c>
      <c r="G11" s="5">
        <v>11.56</v>
      </c>
      <c r="H11" s="5">
        <v>4.0000000000000001E-3</v>
      </c>
      <c r="I11" s="6">
        <v>0.12</v>
      </c>
      <c r="J11" s="6"/>
      <c r="K11" s="6">
        <v>1.2E-2</v>
      </c>
      <c r="L11" s="6">
        <v>5.12</v>
      </c>
      <c r="M11" s="6">
        <v>26.2</v>
      </c>
      <c r="N11" s="6">
        <v>17</v>
      </c>
      <c r="O11" s="6">
        <v>0.88</v>
      </c>
    </row>
    <row r="12" spans="1:15">
      <c r="A12" s="57"/>
      <c r="B12" s="7" t="s">
        <v>9</v>
      </c>
      <c r="C12" s="5">
        <v>200</v>
      </c>
      <c r="D12" s="5">
        <v>2.9</v>
      </c>
      <c r="E12" s="5">
        <v>3.2</v>
      </c>
      <c r="F12" s="5">
        <v>4.7</v>
      </c>
      <c r="G12" s="5">
        <v>60</v>
      </c>
      <c r="H12" s="5">
        <v>0.04</v>
      </c>
      <c r="I12" s="6">
        <v>20</v>
      </c>
      <c r="J12" s="7">
        <v>1.3</v>
      </c>
      <c r="K12" s="5">
        <v>0.09</v>
      </c>
      <c r="L12" s="5">
        <v>120</v>
      </c>
      <c r="M12" s="5">
        <v>95</v>
      </c>
      <c r="N12" s="5">
        <v>15</v>
      </c>
      <c r="O12" s="5">
        <v>0.1</v>
      </c>
    </row>
    <row r="13" spans="1:15">
      <c r="A13" s="57"/>
      <c r="B13" s="7" t="s">
        <v>10</v>
      </c>
      <c r="C13" s="5">
        <v>5</v>
      </c>
      <c r="D13" s="5">
        <v>0</v>
      </c>
      <c r="E13" s="5">
        <v>0</v>
      </c>
      <c r="F13" s="5">
        <v>15</v>
      </c>
      <c r="G13" s="5">
        <v>59.85</v>
      </c>
      <c r="H13" s="5"/>
      <c r="I13" s="6"/>
      <c r="J13" s="6"/>
      <c r="K13" s="6"/>
      <c r="L13" s="6">
        <v>0.45</v>
      </c>
      <c r="M13" s="6"/>
      <c r="N13" s="6"/>
      <c r="O13" s="6">
        <v>4.4999999999999998E-2</v>
      </c>
    </row>
    <row r="14" spans="1:15">
      <c r="A14" s="57"/>
      <c r="B14" s="10" t="s">
        <v>48</v>
      </c>
      <c r="C14" s="5">
        <v>40</v>
      </c>
      <c r="D14" s="5">
        <v>5.0999999999999996</v>
      </c>
      <c r="E14" s="5">
        <v>4.5999999999999996</v>
      </c>
      <c r="F14" s="5">
        <v>0.3</v>
      </c>
      <c r="G14" s="5">
        <v>63</v>
      </c>
      <c r="H14" s="5">
        <v>2.8000000000000001E-2</v>
      </c>
      <c r="I14" s="6">
        <v>104</v>
      </c>
      <c r="J14" s="6"/>
      <c r="K14" s="6">
        <v>0.24</v>
      </c>
      <c r="L14" s="6">
        <v>22</v>
      </c>
      <c r="M14" s="6">
        <v>76.8</v>
      </c>
      <c r="N14" s="6">
        <v>4.8</v>
      </c>
      <c r="O14" s="6">
        <v>1</v>
      </c>
    </row>
    <row r="15" spans="1:15">
      <c r="A15" s="58"/>
      <c r="B15" s="8" t="s">
        <v>12</v>
      </c>
      <c r="C15" s="5"/>
      <c r="D15" s="2">
        <f>SUM(D11:D14)</f>
        <v>8.76</v>
      </c>
      <c r="E15" s="2">
        <f t="shared" ref="E15:O15" si="1">SUM(E11:E14)</f>
        <v>8.5599999999999987</v>
      </c>
      <c r="F15" s="2">
        <f t="shared" si="1"/>
        <v>20.408000000000001</v>
      </c>
      <c r="G15" s="2">
        <f t="shared" si="1"/>
        <v>194.41</v>
      </c>
      <c r="H15" s="2">
        <f t="shared" si="1"/>
        <v>7.1999999999999995E-2</v>
      </c>
      <c r="I15" s="2">
        <f t="shared" si="1"/>
        <v>124.12</v>
      </c>
      <c r="J15" s="2">
        <f t="shared" si="1"/>
        <v>1.3</v>
      </c>
      <c r="K15" s="2">
        <f t="shared" si="1"/>
        <v>0.34199999999999997</v>
      </c>
      <c r="L15" s="2">
        <f t="shared" si="1"/>
        <v>147.57</v>
      </c>
      <c r="M15" s="2">
        <f t="shared" si="1"/>
        <v>198</v>
      </c>
      <c r="N15" s="2">
        <f t="shared" si="1"/>
        <v>36.799999999999997</v>
      </c>
      <c r="O15" s="2">
        <f t="shared" si="1"/>
        <v>2.0249999999999999</v>
      </c>
    </row>
    <row r="16" spans="1:15" ht="17.25" customHeight="1">
      <c r="A16" s="9" t="s">
        <v>12</v>
      </c>
      <c r="B16" s="8"/>
      <c r="C16" s="5"/>
      <c r="D16" s="2">
        <f>D9+D15</f>
        <v>16.73</v>
      </c>
      <c r="E16" s="2">
        <f t="shared" ref="E16:O16" si="2">E9+E15</f>
        <v>17.759999999999998</v>
      </c>
      <c r="F16" s="2">
        <f t="shared" si="2"/>
        <v>57.218000000000004</v>
      </c>
      <c r="G16" s="2">
        <f t="shared" si="2"/>
        <v>457.65999999999997</v>
      </c>
      <c r="H16" s="2">
        <f t="shared" si="2"/>
        <v>0.23449999999999999</v>
      </c>
      <c r="I16" s="2">
        <f t="shared" si="2"/>
        <v>210.62</v>
      </c>
      <c r="J16" s="2">
        <f t="shared" si="2"/>
        <v>41.25</v>
      </c>
      <c r="K16" s="2">
        <f t="shared" si="2"/>
        <v>1.0270000000000001</v>
      </c>
      <c r="L16" s="2">
        <f t="shared" si="2"/>
        <v>369.91999999999996</v>
      </c>
      <c r="M16" s="2">
        <f t="shared" si="2"/>
        <v>379</v>
      </c>
      <c r="N16" s="2">
        <f t="shared" si="2"/>
        <v>74.924999999999997</v>
      </c>
      <c r="O16" s="2">
        <f t="shared" si="2"/>
        <v>2.6549999999999998</v>
      </c>
    </row>
    <row r="17" spans="1:15">
      <c r="A17" s="56" t="s">
        <v>33</v>
      </c>
      <c r="B17" s="8" t="s">
        <v>69</v>
      </c>
      <c r="C17" s="5">
        <v>100</v>
      </c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</row>
    <row r="18" spans="1:15">
      <c r="A18" s="57"/>
      <c r="B18" s="7" t="s">
        <v>70</v>
      </c>
      <c r="C18" s="5">
        <v>80</v>
      </c>
      <c r="D18" s="5">
        <v>0.68</v>
      </c>
      <c r="E18" s="5">
        <v>0</v>
      </c>
      <c r="F18" s="5">
        <v>4.32</v>
      </c>
      <c r="G18" s="5">
        <v>19.2</v>
      </c>
      <c r="H18" s="5">
        <v>8.0000000000000002E-3</v>
      </c>
      <c r="I18" s="6">
        <v>0.8</v>
      </c>
      <c r="J18" s="6">
        <v>1.44</v>
      </c>
      <c r="K18" s="6"/>
      <c r="L18" s="6">
        <v>6.4</v>
      </c>
      <c r="M18" s="6">
        <v>15.2</v>
      </c>
      <c r="N18" s="6">
        <v>9.1999999999999993</v>
      </c>
      <c r="O18" s="6">
        <v>0.56000000000000005</v>
      </c>
    </row>
    <row r="19" spans="1:15">
      <c r="A19" s="57"/>
      <c r="B19" s="7" t="s">
        <v>71</v>
      </c>
      <c r="C19" s="5">
        <v>20</v>
      </c>
      <c r="D19" s="5">
        <v>0.08</v>
      </c>
      <c r="E19" s="5">
        <v>0</v>
      </c>
      <c r="F19" s="5">
        <v>1.96</v>
      </c>
      <c r="G19" s="5">
        <v>9.4</v>
      </c>
      <c r="H19" s="5">
        <v>6.0000000000000001E-3</v>
      </c>
      <c r="I19" s="6"/>
      <c r="J19" s="6">
        <v>2</v>
      </c>
      <c r="K19" s="6"/>
      <c r="L19" s="6">
        <v>3.2</v>
      </c>
      <c r="M19" s="6"/>
      <c r="N19" s="6"/>
      <c r="O19" s="6">
        <v>0.44</v>
      </c>
    </row>
    <row r="20" spans="1:15">
      <c r="A20" s="57"/>
      <c r="B20" s="7" t="s">
        <v>10</v>
      </c>
      <c r="C20" s="5">
        <v>5</v>
      </c>
      <c r="D20" s="5">
        <v>0</v>
      </c>
      <c r="E20" s="5">
        <v>0</v>
      </c>
      <c r="F20" s="5">
        <v>5</v>
      </c>
      <c r="G20" s="5">
        <v>19.95</v>
      </c>
      <c r="H20" s="5"/>
      <c r="I20" s="6"/>
      <c r="J20" s="6"/>
      <c r="K20" s="6"/>
      <c r="L20" s="6">
        <v>0.45</v>
      </c>
      <c r="M20" s="6"/>
      <c r="N20" s="6"/>
      <c r="O20" s="6">
        <v>4.4999999999999998E-2</v>
      </c>
    </row>
    <row r="21" spans="1:15">
      <c r="A21" s="57"/>
      <c r="B21" s="7" t="s">
        <v>21</v>
      </c>
      <c r="C21" s="5">
        <v>5</v>
      </c>
      <c r="D21" s="5">
        <v>0</v>
      </c>
      <c r="E21" s="5">
        <v>5</v>
      </c>
      <c r="F21" s="5">
        <v>0</v>
      </c>
      <c r="G21" s="5">
        <v>44.95</v>
      </c>
      <c r="H21" s="28"/>
      <c r="I21" s="28"/>
      <c r="J21" s="28"/>
      <c r="K21" s="28">
        <v>2.2000000000000002</v>
      </c>
      <c r="L21" s="28"/>
      <c r="M21" s="28">
        <v>0.1</v>
      </c>
      <c r="N21" s="28"/>
      <c r="O21" s="28"/>
    </row>
    <row r="22" spans="1:15">
      <c r="A22" s="57"/>
      <c r="B22" s="8" t="s">
        <v>12</v>
      </c>
      <c r="C22" s="5"/>
      <c r="D22" s="5">
        <f>SUM(D18:D21)</f>
        <v>0.76</v>
      </c>
      <c r="E22" s="5">
        <f t="shared" ref="E22:G22" si="3">SUM(E18:E21)</f>
        <v>5</v>
      </c>
      <c r="F22" s="5">
        <f t="shared" si="3"/>
        <v>11.280000000000001</v>
      </c>
      <c r="G22" s="5">
        <f t="shared" si="3"/>
        <v>93.5</v>
      </c>
      <c r="H22" s="23">
        <f t="shared" ref="H22:N22" si="4">SUM(H18:H21)</f>
        <v>1.4E-2</v>
      </c>
      <c r="I22" s="23">
        <f t="shared" si="4"/>
        <v>0.8</v>
      </c>
      <c r="J22" s="23">
        <f t="shared" si="4"/>
        <v>3.44</v>
      </c>
      <c r="K22" s="23">
        <f t="shared" si="4"/>
        <v>2.2000000000000002</v>
      </c>
      <c r="L22" s="23">
        <f t="shared" si="4"/>
        <v>10.050000000000001</v>
      </c>
      <c r="M22" s="23">
        <f t="shared" si="4"/>
        <v>15.299999999999999</v>
      </c>
      <c r="N22" s="23">
        <f t="shared" si="4"/>
        <v>9.1999999999999993</v>
      </c>
      <c r="O22" s="23">
        <f>SUM(O18:O21)</f>
        <v>1.0449999999999999</v>
      </c>
    </row>
    <row r="23" spans="1:15">
      <c r="A23" s="57"/>
      <c r="B23" s="8" t="s">
        <v>50</v>
      </c>
      <c r="C23" s="5">
        <v>250</v>
      </c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</row>
    <row r="24" spans="1:15">
      <c r="A24" s="57"/>
      <c r="B24" s="7" t="s">
        <v>23</v>
      </c>
      <c r="C24" s="5">
        <v>90</v>
      </c>
      <c r="D24" s="5">
        <v>1.5</v>
      </c>
      <c r="E24" s="5">
        <v>0</v>
      </c>
      <c r="F24" s="5">
        <v>11.4</v>
      </c>
      <c r="G24" s="5">
        <v>53.9</v>
      </c>
      <c r="H24" s="28">
        <v>8.4000000000000005E-2</v>
      </c>
      <c r="I24" s="28">
        <v>2.1</v>
      </c>
      <c r="J24" s="28">
        <v>14</v>
      </c>
      <c r="K24" s="28">
        <v>7.0000000000000007E-2</v>
      </c>
      <c r="L24" s="28">
        <v>7</v>
      </c>
      <c r="M24" s="28">
        <v>40.6</v>
      </c>
      <c r="N24" s="28">
        <v>16.100000000000001</v>
      </c>
      <c r="O24" s="28">
        <v>0.63</v>
      </c>
    </row>
    <row r="25" spans="1:15">
      <c r="A25" s="57"/>
      <c r="B25" s="7" t="s">
        <v>51</v>
      </c>
      <c r="C25" s="5">
        <v>60</v>
      </c>
      <c r="D25" s="5">
        <v>8.1999999999999993</v>
      </c>
      <c r="E25" s="5">
        <v>2.6</v>
      </c>
      <c r="F25" s="5">
        <v>0</v>
      </c>
      <c r="G25" s="5">
        <v>56</v>
      </c>
      <c r="H25" s="16">
        <v>7.0000000000000007E-2</v>
      </c>
      <c r="I25" s="19"/>
      <c r="J25" s="19">
        <v>2</v>
      </c>
      <c r="K25" s="19"/>
      <c r="L25" s="19">
        <v>12.6</v>
      </c>
      <c r="M25" s="19">
        <v>68</v>
      </c>
      <c r="N25" s="19">
        <v>12</v>
      </c>
      <c r="O25" s="19">
        <v>0.4</v>
      </c>
    </row>
    <row r="26" spans="1:15">
      <c r="A26" s="57"/>
      <c r="B26" s="7" t="s">
        <v>20</v>
      </c>
      <c r="C26" s="28">
        <v>20</v>
      </c>
      <c r="D26" s="28">
        <v>0.26</v>
      </c>
      <c r="E26" s="28">
        <v>0</v>
      </c>
      <c r="F26" s="28">
        <v>0.92</v>
      </c>
      <c r="G26" s="28">
        <v>4.8</v>
      </c>
      <c r="H26" s="28">
        <v>2.5000000000000001E-3</v>
      </c>
      <c r="I26" s="28"/>
      <c r="J26" s="28">
        <v>0.37</v>
      </c>
      <c r="K26" s="28">
        <v>1E-3</v>
      </c>
      <c r="L26" s="28">
        <v>1.55</v>
      </c>
      <c r="M26" s="28">
        <v>1.45</v>
      </c>
      <c r="N26" s="28">
        <v>0.5</v>
      </c>
      <c r="O26" s="28">
        <v>0.04</v>
      </c>
    </row>
    <row r="27" spans="1:15">
      <c r="A27" s="57"/>
      <c r="B27" s="7" t="s">
        <v>25</v>
      </c>
      <c r="C27" s="28">
        <v>20</v>
      </c>
      <c r="D27" s="28">
        <v>0.3</v>
      </c>
      <c r="E27" s="28">
        <v>0</v>
      </c>
      <c r="F27" s="28">
        <v>1.4</v>
      </c>
      <c r="G27" s="28">
        <v>7</v>
      </c>
      <c r="H27" s="28">
        <v>8.9999999999999993E-3</v>
      </c>
      <c r="I27" s="28">
        <v>125.25</v>
      </c>
      <c r="J27" s="28">
        <v>0.75</v>
      </c>
      <c r="K27" s="28">
        <v>9.9000000000000005E-2</v>
      </c>
      <c r="L27" s="28">
        <v>4.95</v>
      </c>
      <c r="M27" s="28">
        <v>5.25</v>
      </c>
      <c r="N27" s="28">
        <v>1.8</v>
      </c>
      <c r="O27" s="28">
        <v>0.105</v>
      </c>
    </row>
    <row r="28" spans="1:15">
      <c r="A28" s="57"/>
      <c r="B28" s="7" t="s">
        <v>21</v>
      </c>
      <c r="C28" s="5">
        <v>5</v>
      </c>
      <c r="D28" s="5">
        <v>0</v>
      </c>
      <c r="E28" s="5">
        <v>5</v>
      </c>
      <c r="F28" s="5">
        <v>0</v>
      </c>
      <c r="G28" s="5">
        <v>44.95</v>
      </c>
      <c r="H28" s="28"/>
      <c r="I28" s="28"/>
      <c r="J28" s="28"/>
      <c r="K28" s="28">
        <v>2.2000000000000002</v>
      </c>
      <c r="L28" s="28"/>
      <c r="M28" s="28">
        <v>0.1</v>
      </c>
      <c r="N28" s="28"/>
      <c r="O28" s="28">
        <v>1.4999999999999999E-2</v>
      </c>
    </row>
    <row r="29" spans="1:15">
      <c r="A29" s="57"/>
      <c r="B29" s="7" t="s">
        <v>27</v>
      </c>
      <c r="C29" s="5">
        <v>10</v>
      </c>
      <c r="D29" s="5">
        <v>1.28</v>
      </c>
      <c r="E29" s="5">
        <v>0.18</v>
      </c>
      <c r="F29" s="5">
        <v>14.5</v>
      </c>
      <c r="G29" s="5">
        <v>66.400000000000006</v>
      </c>
      <c r="H29" s="5">
        <v>6.8000000000000005E-2</v>
      </c>
      <c r="I29" s="6"/>
      <c r="J29" s="6"/>
      <c r="K29" s="6"/>
      <c r="L29" s="6">
        <v>8</v>
      </c>
      <c r="M29" s="6"/>
      <c r="N29" s="6"/>
      <c r="O29" s="6">
        <v>0.42</v>
      </c>
    </row>
    <row r="30" spans="1:15">
      <c r="A30" s="57"/>
      <c r="B30" s="8" t="s">
        <v>12</v>
      </c>
      <c r="C30" s="5"/>
      <c r="D30" s="2">
        <f>SUM(D24:D29)</f>
        <v>11.54</v>
      </c>
      <c r="E30" s="2">
        <f t="shared" ref="E30:G30" si="5">SUM(E24:E29)</f>
        <v>7.7799999999999994</v>
      </c>
      <c r="F30" s="2">
        <f t="shared" si="5"/>
        <v>28.22</v>
      </c>
      <c r="G30" s="2">
        <f t="shared" si="5"/>
        <v>233.05</v>
      </c>
      <c r="H30" s="2">
        <f>SUM(H24:H29)</f>
        <v>0.23350000000000004</v>
      </c>
      <c r="I30" s="2">
        <f t="shared" ref="I30:O30" si="6">SUM(I24:I29)</f>
        <v>127.35</v>
      </c>
      <c r="J30" s="2">
        <f t="shared" si="6"/>
        <v>17.12</v>
      </c>
      <c r="K30" s="2">
        <f t="shared" si="6"/>
        <v>2.37</v>
      </c>
      <c r="L30" s="2">
        <f t="shared" si="6"/>
        <v>34.1</v>
      </c>
      <c r="M30" s="2">
        <f t="shared" si="6"/>
        <v>115.39999999999999</v>
      </c>
      <c r="N30" s="2">
        <f t="shared" si="6"/>
        <v>30.400000000000002</v>
      </c>
      <c r="O30" s="2">
        <f t="shared" si="6"/>
        <v>1.6099999999999999</v>
      </c>
    </row>
    <row r="31" spans="1:15">
      <c r="A31" s="57"/>
      <c r="B31" s="8" t="s">
        <v>123</v>
      </c>
      <c r="C31" s="5" t="s">
        <v>132</v>
      </c>
    </row>
    <row r="32" spans="1:15">
      <c r="A32" s="57"/>
      <c r="B32" s="7" t="s">
        <v>27</v>
      </c>
      <c r="C32" s="5">
        <v>30</v>
      </c>
      <c r="D32" s="5">
        <v>2.56</v>
      </c>
      <c r="E32" s="5">
        <v>0.36</v>
      </c>
      <c r="F32" s="5">
        <v>29</v>
      </c>
      <c r="G32" s="5">
        <v>132.80000000000001</v>
      </c>
      <c r="H32" s="5">
        <v>0.13600000000000001</v>
      </c>
      <c r="I32" s="6"/>
      <c r="J32" s="6"/>
      <c r="K32" s="6"/>
      <c r="L32" s="6">
        <v>16</v>
      </c>
      <c r="M32" s="6"/>
      <c r="N32" s="6"/>
      <c r="O32" s="6">
        <v>0.84</v>
      </c>
    </row>
    <row r="33" spans="1:16">
      <c r="A33" s="57"/>
      <c r="B33" s="7" t="s">
        <v>92</v>
      </c>
      <c r="C33" s="5">
        <v>90</v>
      </c>
      <c r="D33" s="5">
        <v>9.1199999999999992</v>
      </c>
      <c r="E33" s="5">
        <v>12.16</v>
      </c>
      <c r="F33" s="5">
        <v>0</v>
      </c>
      <c r="G33" s="5">
        <v>156.19999999999999</v>
      </c>
      <c r="H33" s="5">
        <v>0.02</v>
      </c>
      <c r="I33" s="5"/>
      <c r="J33" s="5"/>
      <c r="K33" s="5"/>
      <c r="L33" s="5">
        <v>3.6</v>
      </c>
      <c r="M33" s="5">
        <v>69.400000000000006</v>
      </c>
      <c r="N33" s="5">
        <v>46.2</v>
      </c>
      <c r="O33" s="5">
        <v>1.675</v>
      </c>
    </row>
    <row r="34" spans="1:16">
      <c r="A34" s="57"/>
      <c r="B34" s="7" t="s">
        <v>20</v>
      </c>
      <c r="C34" s="28">
        <v>20</v>
      </c>
      <c r="D34" s="28">
        <v>0.26</v>
      </c>
      <c r="E34" s="28">
        <v>0</v>
      </c>
      <c r="F34" s="28">
        <v>0.92</v>
      </c>
      <c r="G34" s="28">
        <v>4.8</v>
      </c>
      <c r="H34" s="28">
        <v>2.5000000000000001E-3</v>
      </c>
      <c r="I34" s="28"/>
      <c r="J34" s="28">
        <v>0.37</v>
      </c>
      <c r="K34" s="28">
        <v>1E-3</v>
      </c>
      <c r="L34" s="28">
        <v>1.55</v>
      </c>
      <c r="M34" s="28">
        <v>1.45</v>
      </c>
      <c r="N34" s="28">
        <v>0.5</v>
      </c>
      <c r="O34" s="28">
        <v>0.04</v>
      </c>
    </row>
    <row r="35" spans="1:16">
      <c r="A35" s="57"/>
      <c r="B35" s="7" t="s">
        <v>25</v>
      </c>
      <c r="C35" s="28">
        <v>20</v>
      </c>
      <c r="D35" s="28">
        <v>0.3</v>
      </c>
      <c r="E35" s="28">
        <v>0</v>
      </c>
      <c r="F35" s="28">
        <v>1.4</v>
      </c>
      <c r="G35" s="28">
        <v>7</v>
      </c>
      <c r="H35" s="28">
        <v>8.9999999999999993E-3</v>
      </c>
      <c r="I35" s="28">
        <v>125.25</v>
      </c>
      <c r="J35" s="28">
        <v>0.75</v>
      </c>
      <c r="K35" s="28">
        <v>9.9000000000000005E-2</v>
      </c>
      <c r="L35" s="28">
        <v>4.95</v>
      </c>
      <c r="M35" s="28">
        <v>5.25</v>
      </c>
      <c r="N35" s="28">
        <v>1.8</v>
      </c>
      <c r="O35" s="28">
        <v>0.105</v>
      </c>
    </row>
    <row r="36" spans="1:16">
      <c r="A36" s="57"/>
      <c r="B36" s="7" t="s">
        <v>11</v>
      </c>
      <c r="C36" s="5">
        <v>5</v>
      </c>
      <c r="D36" s="5">
        <v>0.03</v>
      </c>
      <c r="E36" s="5">
        <v>4.0999999999999996</v>
      </c>
      <c r="F36" s="5">
        <v>0.04</v>
      </c>
      <c r="G36" s="5">
        <v>37.4</v>
      </c>
      <c r="H36" s="28">
        <v>5.0000000000000001E-4</v>
      </c>
      <c r="I36" s="28">
        <v>22.5</v>
      </c>
      <c r="J36" s="28"/>
      <c r="K36" s="28">
        <v>0.05</v>
      </c>
      <c r="L36" s="28">
        <v>1.2</v>
      </c>
      <c r="M36" s="28">
        <v>1.5</v>
      </c>
      <c r="N36" s="28">
        <v>2.5000000000000001E-2</v>
      </c>
      <c r="O36" s="28">
        <v>1.4999999999999999E-2</v>
      </c>
    </row>
    <row r="37" spans="1:16">
      <c r="A37" s="57"/>
      <c r="B37" s="7" t="s">
        <v>88</v>
      </c>
      <c r="C37" s="5">
        <v>17</v>
      </c>
      <c r="D37" s="5">
        <v>1.85</v>
      </c>
      <c r="E37" s="5">
        <v>0.19</v>
      </c>
      <c r="F37" s="5">
        <v>12.7</v>
      </c>
      <c r="G37" s="5">
        <v>60.12</v>
      </c>
      <c r="H37" s="28">
        <v>0.03</v>
      </c>
      <c r="I37" s="28"/>
      <c r="J37" s="28"/>
      <c r="K37" s="28">
        <v>0.27</v>
      </c>
      <c r="L37" s="28">
        <v>3.24</v>
      </c>
      <c r="M37" s="28">
        <v>15.48</v>
      </c>
      <c r="N37" s="28">
        <v>2.88</v>
      </c>
      <c r="O37" s="28">
        <v>0.21</v>
      </c>
    </row>
    <row r="38" spans="1:16">
      <c r="A38" s="57"/>
      <c r="B38" s="7" t="s">
        <v>54</v>
      </c>
      <c r="C38" s="5">
        <v>8</v>
      </c>
      <c r="D38" s="5">
        <v>3.3000000000000002E-2</v>
      </c>
      <c r="E38" s="5">
        <v>0.06</v>
      </c>
      <c r="F38" s="5">
        <v>0.114</v>
      </c>
      <c r="G38" s="5">
        <v>0.69</v>
      </c>
      <c r="H38" s="28"/>
      <c r="I38" s="28"/>
      <c r="J38" s="28"/>
      <c r="K38" s="28"/>
      <c r="L38" s="28"/>
      <c r="M38" s="28"/>
      <c r="N38" s="28"/>
      <c r="O38" s="28"/>
    </row>
    <row r="39" spans="1:16">
      <c r="A39" s="57"/>
      <c r="B39" s="8" t="s">
        <v>12</v>
      </c>
      <c r="C39" s="5"/>
      <c r="D39" s="2">
        <f>SUM(D32:D38)</f>
        <v>14.152999999999999</v>
      </c>
      <c r="E39" s="2">
        <f t="shared" ref="E39:O39" si="7">SUM(E32:E38)</f>
        <v>16.869999999999997</v>
      </c>
      <c r="F39" s="2">
        <f t="shared" si="7"/>
        <v>44.173999999999999</v>
      </c>
      <c r="G39" s="2">
        <f t="shared" si="7"/>
        <v>399.01</v>
      </c>
      <c r="H39" s="2">
        <f t="shared" si="7"/>
        <v>0.19800000000000001</v>
      </c>
      <c r="I39" s="2">
        <f t="shared" si="7"/>
        <v>147.75</v>
      </c>
      <c r="J39" s="2">
        <f t="shared" si="7"/>
        <v>1.1200000000000001</v>
      </c>
      <c r="K39" s="2">
        <f t="shared" si="7"/>
        <v>0.42000000000000004</v>
      </c>
      <c r="L39" s="2">
        <f t="shared" si="7"/>
        <v>30.54</v>
      </c>
      <c r="M39" s="2">
        <f t="shared" si="7"/>
        <v>93.080000000000013</v>
      </c>
      <c r="N39" s="2">
        <f t="shared" si="7"/>
        <v>51.405000000000001</v>
      </c>
      <c r="O39" s="2">
        <f t="shared" si="7"/>
        <v>2.8850000000000002</v>
      </c>
    </row>
    <row r="40" spans="1:16">
      <c r="A40" s="57"/>
      <c r="B40" s="8" t="s">
        <v>28</v>
      </c>
      <c r="C40" s="5">
        <v>200</v>
      </c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</row>
    <row r="41" spans="1:16">
      <c r="A41" s="57"/>
      <c r="B41" s="7" t="s">
        <v>29</v>
      </c>
      <c r="C41" s="5">
        <v>10</v>
      </c>
      <c r="D41" s="5">
        <v>0.4</v>
      </c>
      <c r="E41" s="5">
        <v>0</v>
      </c>
      <c r="F41" s="5">
        <v>4.08</v>
      </c>
      <c r="G41" s="5">
        <v>18.559999999999999</v>
      </c>
      <c r="H41" s="5">
        <v>8.0000000000000002E-3</v>
      </c>
      <c r="I41" s="6">
        <v>46.6</v>
      </c>
      <c r="J41" s="6">
        <v>0.32</v>
      </c>
      <c r="K41" s="6">
        <v>0.44</v>
      </c>
      <c r="L41" s="6">
        <v>12.8</v>
      </c>
      <c r="M41" s="6">
        <v>11.68</v>
      </c>
      <c r="N41" s="6">
        <v>8.4</v>
      </c>
      <c r="O41" s="6">
        <v>0.25600000000000001</v>
      </c>
    </row>
    <row r="42" spans="1:16">
      <c r="A42" s="57"/>
      <c r="B42" s="7" t="s">
        <v>30</v>
      </c>
      <c r="C42" s="5">
        <v>10</v>
      </c>
      <c r="D42" s="5">
        <v>0.2</v>
      </c>
      <c r="E42" s="5">
        <v>0</v>
      </c>
      <c r="F42" s="5">
        <v>4.5999999999999996</v>
      </c>
      <c r="G42" s="5">
        <v>20.48</v>
      </c>
      <c r="H42" s="5">
        <v>1.6000000000000001E-3</v>
      </c>
      <c r="I42" s="6">
        <v>0.8</v>
      </c>
      <c r="J42" s="6">
        <v>0.24</v>
      </c>
      <c r="K42" s="6">
        <v>0.14399999999999999</v>
      </c>
      <c r="L42" s="6">
        <v>6.4</v>
      </c>
      <c r="M42" s="6">
        <v>6.64</v>
      </c>
      <c r="N42" s="6">
        <v>8.16</v>
      </c>
      <c r="O42" s="6">
        <v>0.24</v>
      </c>
    </row>
    <row r="43" spans="1:16">
      <c r="A43" s="57"/>
      <c r="B43" s="7" t="s">
        <v>10</v>
      </c>
      <c r="C43" s="5">
        <v>10</v>
      </c>
      <c r="D43" s="5">
        <v>0</v>
      </c>
      <c r="E43" s="5">
        <v>0</v>
      </c>
      <c r="F43" s="5">
        <v>15</v>
      </c>
      <c r="G43" s="5">
        <v>59.85</v>
      </c>
      <c r="H43" s="5"/>
      <c r="I43" s="6"/>
      <c r="J43" s="6"/>
      <c r="K43" s="6"/>
      <c r="L43" s="6">
        <v>0.45</v>
      </c>
      <c r="M43" s="6"/>
      <c r="N43" s="6"/>
      <c r="O43" s="6">
        <v>4.4999999999999998E-2</v>
      </c>
    </row>
    <row r="44" spans="1:16">
      <c r="A44" s="57"/>
      <c r="B44" s="7" t="s">
        <v>13</v>
      </c>
      <c r="C44" s="5">
        <v>80</v>
      </c>
      <c r="D44" s="5">
        <f>2.28*2</f>
        <v>4.5599999999999996</v>
      </c>
      <c r="E44" s="5">
        <v>0.48</v>
      </c>
      <c r="F44" s="5">
        <v>29.52</v>
      </c>
      <c r="G44" s="5">
        <v>141</v>
      </c>
      <c r="H44" s="28">
        <v>0.12</v>
      </c>
      <c r="I44" s="28"/>
      <c r="J44" s="28"/>
      <c r="K44" s="28">
        <v>0.6</v>
      </c>
      <c r="L44" s="28">
        <v>13.8</v>
      </c>
      <c r="M44" s="28">
        <v>50.2</v>
      </c>
      <c r="N44" s="28">
        <v>19.8</v>
      </c>
      <c r="O44" s="28">
        <v>1.1399999999999999</v>
      </c>
    </row>
    <row r="45" spans="1:16">
      <c r="A45" s="57"/>
      <c r="B45" s="7" t="s">
        <v>31</v>
      </c>
      <c r="C45" s="5">
        <v>72</v>
      </c>
      <c r="D45" s="5">
        <v>4.75</v>
      </c>
      <c r="E45" s="5">
        <v>0.44</v>
      </c>
      <c r="F45" s="5">
        <v>13.36</v>
      </c>
      <c r="G45" s="5">
        <v>69.599999999999994</v>
      </c>
      <c r="H45" s="5">
        <v>7.1999999999999995E-2</v>
      </c>
      <c r="I45" s="6">
        <v>2.4</v>
      </c>
      <c r="J45" s="6"/>
      <c r="K45" s="6">
        <v>0.88</v>
      </c>
      <c r="L45" s="6">
        <v>14</v>
      </c>
      <c r="M45" s="6">
        <v>63.2</v>
      </c>
      <c r="N45" s="6">
        <v>18.8</v>
      </c>
      <c r="O45" s="6">
        <v>1.56</v>
      </c>
    </row>
    <row r="46" spans="1:16">
      <c r="A46" s="58"/>
      <c r="B46" s="8" t="s">
        <v>12</v>
      </c>
      <c r="C46" s="5"/>
      <c r="D46" s="5">
        <f>SUM(D41:D45)</f>
        <v>9.91</v>
      </c>
      <c r="E46" s="5">
        <f t="shared" ref="E46:G46" si="8">SUM(E41:E45)</f>
        <v>0.91999999999999993</v>
      </c>
      <c r="F46" s="5">
        <f t="shared" si="8"/>
        <v>66.56</v>
      </c>
      <c r="G46" s="5">
        <f t="shared" si="8"/>
        <v>309.49</v>
      </c>
      <c r="H46" s="2">
        <f>SUM(H41:H45)</f>
        <v>0.2016</v>
      </c>
      <c r="I46" s="2">
        <f t="shared" ref="I46:O46" si="9">SUM(I41:I45)</f>
        <v>49.8</v>
      </c>
      <c r="J46" s="2">
        <f t="shared" si="9"/>
        <v>0.56000000000000005</v>
      </c>
      <c r="K46" s="2">
        <f t="shared" si="9"/>
        <v>2.0640000000000001</v>
      </c>
      <c r="L46" s="2">
        <f t="shared" si="9"/>
        <v>47.45</v>
      </c>
      <c r="M46" s="2">
        <f t="shared" si="9"/>
        <v>131.72000000000003</v>
      </c>
      <c r="N46" s="2">
        <f t="shared" si="9"/>
        <v>55.16</v>
      </c>
      <c r="O46" s="2">
        <f t="shared" si="9"/>
        <v>3.2410000000000001</v>
      </c>
    </row>
    <row r="47" spans="1:16">
      <c r="A47" s="87" t="s">
        <v>141</v>
      </c>
      <c r="B47" s="7" t="s">
        <v>171</v>
      </c>
      <c r="C47" s="5">
        <v>80</v>
      </c>
      <c r="D47" s="5">
        <v>1.4</v>
      </c>
      <c r="E47" s="5">
        <v>0</v>
      </c>
      <c r="F47" s="5">
        <v>40.9</v>
      </c>
      <c r="G47" s="5">
        <v>163.30000000000001</v>
      </c>
      <c r="H47" s="5">
        <v>0.1</v>
      </c>
      <c r="I47" s="5">
        <v>0.1</v>
      </c>
      <c r="J47" s="5">
        <v>0</v>
      </c>
      <c r="K47" s="5">
        <v>0</v>
      </c>
      <c r="L47" s="5">
        <v>16.899999999999999</v>
      </c>
      <c r="M47" s="5">
        <v>22</v>
      </c>
      <c r="N47" s="5">
        <v>0</v>
      </c>
      <c r="O47" s="5">
        <v>1</v>
      </c>
    </row>
    <row r="48" spans="1:16">
      <c r="A48" s="88"/>
      <c r="B48" s="7" t="s">
        <v>142</v>
      </c>
      <c r="C48" s="5">
        <v>200</v>
      </c>
      <c r="D48" s="5">
        <v>1</v>
      </c>
      <c r="E48" s="5">
        <v>0</v>
      </c>
      <c r="F48" s="5">
        <v>3.3</v>
      </c>
      <c r="G48" s="5">
        <v>18</v>
      </c>
      <c r="H48" s="5">
        <v>0.06</v>
      </c>
      <c r="I48" s="5">
        <v>50</v>
      </c>
      <c r="J48" s="5">
        <v>20</v>
      </c>
      <c r="K48" s="5">
        <v>0.8</v>
      </c>
      <c r="L48" s="5">
        <v>14</v>
      </c>
      <c r="M48" s="5">
        <v>32</v>
      </c>
      <c r="N48" s="5">
        <v>14</v>
      </c>
      <c r="O48" s="5">
        <v>1.4</v>
      </c>
      <c r="P48" s="5"/>
    </row>
    <row r="49" spans="1:15" ht="14.25" customHeight="1">
      <c r="A49" s="11" t="s">
        <v>12</v>
      </c>
      <c r="B49" s="8"/>
      <c r="C49" s="5"/>
      <c r="D49" s="2">
        <f>D22+D30+D39+D46+D32+D47+D48</f>
        <v>41.323</v>
      </c>
      <c r="E49" s="2">
        <v>40.93</v>
      </c>
      <c r="F49" s="2">
        <v>173.52</v>
      </c>
      <c r="G49" s="2">
        <v>1149.1199999999999</v>
      </c>
      <c r="H49" s="2">
        <f t="shared" ref="H49:O49" si="10">H22+H30+H39+H46+H32+H47+H48</f>
        <v>0.94310000000000005</v>
      </c>
      <c r="I49" s="2">
        <f t="shared" si="10"/>
        <v>375.8</v>
      </c>
      <c r="J49" s="2">
        <f t="shared" si="10"/>
        <v>42.24</v>
      </c>
      <c r="K49" s="2">
        <f t="shared" si="10"/>
        <v>7.8540000000000001</v>
      </c>
      <c r="L49" s="2">
        <f t="shared" si="10"/>
        <v>169.04</v>
      </c>
      <c r="M49" s="2">
        <f t="shared" si="10"/>
        <v>409.5</v>
      </c>
      <c r="N49" s="2">
        <f t="shared" si="10"/>
        <v>160.16499999999999</v>
      </c>
      <c r="O49" s="2">
        <f t="shared" si="10"/>
        <v>12.021000000000001</v>
      </c>
    </row>
    <row r="50" spans="1:15" ht="16.5" customHeight="1">
      <c r="A50" s="8" t="s">
        <v>32</v>
      </c>
      <c r="B50" s="12"/>
      <c r="C50" s="5"/>
      <c r="D50" s="2">
        <f>D16+D49</f>
        <v>58.052999999999997</v>
      </c>
      <c r="E50" s="2">
        <f>E16+E49</f>
        <v>58.69</v>
      </c>
      <c r="F50" s="2">
        <f>F16+F49</f>
        <v>230.738</v>
      </c>
      <c r="G50" s="2">
        <f>G16+G49</f>
        <v>1606.7799999999997</v>
      </c>
      <c r="H50" s="2">
        <f>SUM(H49+H16)</f>
        <v>1.1776</v>
      </c>
      <c r="I50" s="2">
        <f t="shared" ref="I50:O50" si="11">SUM(I49+I16)</f>
        <v>586.42000000000007</v>
      </c>
      <c r="J50" s="2">
        <f t="shared" si="11"/>
        <v>83.490000000000009</v>
      </c>
      <c r="K50" s="2">
        <f t="shared" si="11"/>
        <v>8.8810000000000002</v>
      </c>
      <c r="L50" s="2">
        <f t="shared" si="11"/>
        <v>538.95999999999992</v>
      </c>
      <c r="M50" s="2">
        <f t="shared" si="11"/>
        <v>788.5</v>
      </c>
      <c r="N50" s="2">
        <f t="shared" si="11"/>
        <v>235.08999999999997</v>
      </c>
      <c r="O50" s="2">
        <f t="shared" si="11"/>
        <v>14.676</v>
      </c>
    </row>
    <row r="51" spans="1:15">
      <c r="A51" s="13"/>
      <c r="B51" s="14"/>
      <c r="C51" s="13"/>
      <c r="D51" s="13"/>
      <c r="E51" s="13"/>
      <c r="F51" s="13"/>
      <c r="G51" s="13"/>
      <c r="H51" s="13"/>
    </row>
    <row r="52" spans="1:15">
      <c r="A52" s="13"/>
      <c r="B52" s="14"/>
      <c r="C52" s="13"/>
      <c r="D52" s="13"/>
      <c r="E52" s="13"/>
      <c r="F52" s="13"/>
      <c r="G52" s="13"/>
      <c r="H52" s="13"/>
    </row>
    <row r="53" spans="1:15">
      <c r="A53" s="13"/>
      <c r="B53" s="14"/>
      <c r="C53" s="13"/>
      <c r="D53" s="13"/>
      <c r="E53" s="13"/>
      <c r="F53" s="13"/>
      <c r="G53" s="13"/>
      <c r="H53" s="13"/>
    </row>
    <row r="54" spans="1:15">
      <c r="A54" s="13"/>
      <c r="B54" s="14"/>
      <c r="C54" s="13"/>
      <c r="D54" s="13"/>
      <c r="E54" s="13"/>
      <c r="F54" s="13"/>
      <c r="G54" s="13"/>
      <c r="H54" s="13"/>
    </row>
    <row r="55" spans="1:15">
      <c r="A55" s="13"/>
      <c r="B55" s="14"/>
      <c r="C55" s="13"/>
      <c r="D55" s="13"/>
      <c r="E55" s="13"/>
      <c r="F55" s="13"/>
      <c r="G55" s="13"/>
      <c r="H55" s="13"/>
    </row>
    <row r="56" spans="1:15">
      <c r="A56" s="13"/>
      <c r="B56" s="14"/>
      <c r="C56" s="13"/>
      <c r="D56" s="13"/>
      <c r="E56" s="13"/>
      <c r="F56" s="13"/>
      <c r="G56" s="13"/>
      <c r="H56" s="13"/>
    </row>
    <row r="57" spans="1:15">
      <c r="A57" s="13"/>
      <c r="B57" s="14"/>
      <c r="C57" s="13"/>
      <c r="D57" s="13"/>
      <c r="E57" s="13"/>
      <c r="F57" s="13"/>
      <c r="G57" s="13"/>
      <c r="H57" s="13"/>
    </row>
    <row r="58" spans="1:15">
      <c r="A58" s="13"/>
      <c r="B58" s="14"/>
      <c r="C58" s="13"/>
      <c r="D58" s="13"/>
      <c r="E58" s="13"/>
      <c r="F58" s="13"/>
      <c r="G58" s="13"/>
      <c r="H58" s="13"/>
    </row>
    <row r="59" spans="1:15">
      <c r="A59" s="13"/>
      <c r="B59" s="14"/>
      <c r="C59" s="13"/>
      <c r="D59" s="13"/>
      <c r="E59" s="13"/>
      <c r="F59" s="13"/>
      <c r="G59" s="13"/>
      <c r="H59" s="13"/>
    </row>
    <row r="60" spans="1:15">
      <c r="A60" s="13"/>
      <c r="B60" s="14"/>
      <c r="C60" s="13"/>
      <c r="D60" s="13"/>
      <c r="E60" s="13"/>
      <c r="F60" s="13"/>
      <c r="G60" s="13"/>
      <c r="H60" s="13"/>
    </row>
    <row r="61" spans="1:15">
      <c r="A61" s="13"/>
      <c r="B61" s="14"/>
      <c r="C61" s="13"/>
      <c r="D61" s="13"/>
      <c r="E61" s="13"/>
      <c r="F61" s="13"/>
      <c r="G61" s="13"/>
      <c r="H61" s="13"/>
    </row>
    <row r="62" spans="1:15">
      <c r="A62" s="13"/>
      <c r="B62" s="14"/>
      <c r="C62" s="13"/>
      <c r="D62" s="13"/>
      <c r="E62" s="13"/>
      <c r="F62" s="13"/>
      <c r="G62" s="13"/>
      <c r="H62" s="13"/>
    </row>
    <row r="63" spans="1:15">
      <c r="A63" s="13"/>
      <c r="B63" s="14"/>
      <c r="C63" s="13"/>
      <c r="D63" s="13"/>
      <c r="E63" s="13"/>
      <c r="F63" s="13"/>
      <c r="G63" s="13"/>
      <c r="H63" s="13"/>
    </row>
    <row r="64" spans="1:15">
      <c r="A64" s="13"/>
      <c r="B64" s="14"/>
      <c r="C64" s="13"/>
      <c r="D64" s="13"/>
      <c r="E64" s="13"/>
      <c r="F64" s="13"/>
      <c r="G64" s="13"/>
      <c r="H64" s="13"/>
    </row>
    <row r="65" spans="1:8">
      <c r="A65" s="13"/>
      <c r="B65" s="14"/>
      <c r="C65" s="13"/>
      <c r="D65" s="13"/>
      <c r="E65" s="13"/>
      <c r="F65" s="13"/>
      <c r="G65" s="13"/>
      <c r="H65" s="13"/>
    </row>
    <row r="66" spans="1:8">
      <c r="A66" s="13"/>
      <c r="B66" s="14"/>
      <c r="C66" s="13"/>
      <c r="D66" s="13"/>
      <c r="E66" s="13"/>
      <c r="F66" s="13"/>
      <c r="G66" s="13"/>
      <c r="H66" s="13"/>
    </row>
    <row r="67" spans="1:8">
      <c r="A67" s="13"/>
      <c r="B67" s="14"/>
      <c r="C67" s="13"/>
      <c r="D67" s="13"/>
      <c r="E67" s="13"/>
      <c r="F67" s="13"/>
      <c r="G67" s="13"/>
      <c r="H67" s="13"/>
    </row>
    <row r="68" spans="1:8">
      <c r="A68" s="13"/>
      <c r="B68" s="14"/>
      <c r="C68" s="13"/>
      <c r="D68" s="13"/>
      <c r="E68" s="13"/>
      <c r="F68" s="13"/>
      <c r="G68" s="13"/>
      <c r="H68" s="13"/>
    </row>
    <row r="69" spans="1:8">
      <c r="A69" s="13"/>
      <c r="B69" s="14"/>
      <c r="C69" s="13"/>
      <c r="D69" s="13"/>
      <c r="E69" s="13"/>
      <c r="F69" s="13"/>
      <c r="G69" s="13"/>
      <c r="H69" s="13"/>
    </row>
    <row r="70" spans="1:8">
      <c r="A70" s="13"/>
      <c r="B70" s="14"/>
      <c r="C70" s="13"/>
      <c r="D70" s="13"/>
      <c r="E70" s="13"/>
      <c r="F70" s="13"/>
      <c r="G70" s="13"/>
      <c r="H70" s="13"/>
    </row>
    <row r="71" spans="1:8">
      <c r="A71" s="13"/>
      <c r="B71" s="14"/>
      <c r="C71" s="13"/>
      <c r="D71" s="13"/>
      <c r="E71" s="13"/>
      <c r="F71" s="13"/>
      <c r="G71" s="13"/>
      <c r="H71" s="13"/>
    </row>
    <row r="72" spans="1:8">
      <c r="A72" s="13"/>
      <c r="B72" s="14"/>
      <c r="C72" s="13"/>
      <c r="D72" s="13"/>
      <c r="E72" s="13"/>
      <c r="F72" s="13"/>
      <c r="G72" s="13"/>
      <c r="H72" s="13"/>
    </row>
    <row r="73" spans="1:8">
      <c r="A73" s="13"/>
      <c r="B73" s="14"/>
      <c r="C73" s="13"/>
      <c r="D73" s="13"/>
      <c r="E73" s="13"/>
      <c r="F73" s="13"/>
      <c r="G73" s="13"/>
      <c r="H73" s="13"/>
    </row>
    <row r="74" spans="1:8">
      <c r="A74" s="13"/>
      <c r="B74" s="14"/>
      <c r="C74" s="13"/>
      <c r="D74" s="13"/>
      <c r="E74" s="13"/>
      <c r="F74" s="13"/>
      <c r="G74" s="13"/>
      <c r="H74" s="13"/>
    </row>
    <row r="75" spans="1:8">
      <c r="A75" s="13"/>
      <c r="B75" s="14"/>
      <c r="C75" s="13"/>
      <c r="D75" s="13"/>
      <c r="E75" s="13"/>
      <c r="F75" s="13"/>
      <c r="G75" s="13"/>
      <c r="H75" s="13"/>
    </row>
    <row r="76" spans="1:8">
      <c r="A76" s="13"/>
      <c r="B76" s="14"/>
      <c r="C76" s="13"/>
      <c r="D76" s="13"/>
      <c r="E76" s="13"/>
      <c r="F76" s="13"/>
      <c r="G76" s="13"/>
      <c r="H76" s="13"/>
    </row>
    <row r="77" spans="1:8">
      <c r="A77" s="13"/>
      <c r="B77" s="14"/>
      <c r="C77" s="13"/>
      <c r="D77" s="13"/>
      <c r="E77" s="13"/>
      <c r="F77" s="13"/>
      <c r="G77" s="13"/>
      <c r="H77" s="13"/>
    </row>
    <row r="78" spans="1:8">
      <c r="A78" s="13"/>
      <c r="B78" s="14"/>
      <c r="C78" s="13"/>
      <c r="D78" s="13"/>
      <c r="E78" s="13"/>
      <c r="F78" s="13"/>
      <c r="G78" s="13"/>
      <c r="H78" s="13"/>
    </row>
    <row r="79" spans="1:8">
      <c r="A79" s="13"/>
      <c r="B79" s="14"/>
      <c r="C79" s="13"/>
      <c r="D79" s="13"/>
      <c r="E79" s="13"/>
      <c r="F79" s="13"/>
      <c r="G79" s="13"/>
      <c r="H79" s="13"/>
    </row>
    <row r="80" spans="1:8">
      <c r="A80" s="13"/>
      <c r="B80" s="14"/>
      <c r="C80" s="13"/>
      <c r="D80" s="13"/>
      <c r="E80" s="13"/>
      <c r="F80" s="13"/>
      <c r="G80" s="13"/>
      <c r="H80" s="13"/>
    </row>
    <row r="81" spans="1:8">
      <c r="A81" s="13"/>
      <c r="B81" s="14"/>
      <c r="C81" s="13"/>
      <c r="D81" s="13"/>
      <c r="E81" s="13"/>
      <c r="F81" s="13"/>
      <c r="G81" s="13"/>
      <c r="H81" s="13"/>
    </row>
    <row r="82" spans="1:8">
      <c r="A82" s="13"/>
      <c r="B82" s="14"/>
      <c r="C82" s="13"/>
      <c r="D82" s="13"/>
      <c r="E82" s="13"/>
      <c r="F82" s="13"/>
      <c r="G82" s="13"/>
      <c r="H82" s="13"/>
    </row>
    <row r="83" spans="1:8">
      <c r="A83" s="13"/>
      <c r="B83" s="14"/>
      <c r="C83" s="13"/>
      <c r="D83" s="13"/>
      <c r="E83" s="13"/>
      <c r="F83" s="13"/>
      <c r="G83" s="13"/>
      <c r="H83" s="13"/>
    </row>
    <row r="84" spans="1:8">
      <c r="A84" s="13"/>
      <c r="B84" s="14"/>
      <c r="C84" s="13"/>
      <c r="D84" s="13"/>
      <c r="E84" s="13"/>
      <c r="F84" s="13"/>
      <c r="G84" s="13"/>
      <c r="H84" s="13"/>
    </row>
    <row r="85" spans="1:8">
      <c r="A85" s="13"/>
      <c r="B85" s="14"/>
      <c r="C85" s="13"/>
      <c r="D85" s="13"/>
      <c r="E85" s="13"/>
      <c r="F85" s="13"/>
      <c r="G85" s="13"/>
      <c r="H85" s="13"/>
    </row>
    <row r="86" spans="1:8">
      <c r="A86" s="13"/>
      <c r="B86" s="14"/>
      <c r="C86" s="13"/>
      <c r="D86" s="13"/>
      <c r="E86" s="13"/>
      <c r="F86" s="13"/>
      <c r="G86" s="13"/>
      <c r="H86" s="13"/>
    </row>
  </sheetData>
  <mergeCells count="12">
    <mergeCell ref="A47:A48"/>
    <mergeCell ref="A17:A46"/>
    <mergeCell ref="A3:A15"/>
    <mergeCell ref="H1:K1"/>
    <mergeCell ref="L1:O1"/>
    <mergeCell ref="A1:A2"/>
    <mergeCell ref="B1:B2"/>
    <mergeCell ref="C1:C2"/>
    <mergeCell ref="D1:D2"/>
    <mergeCell ref="E1:E2"/>
    <mergeCell ref="F1:F2"/>
    <mergeCell ref="G1:G2"/>
  </mergeCells>
  <pageMargins left="0.70866141732283472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1д (2)</vt:lpstr>
      <vt:lpstr>2</vt:lpstr>
      <vt:lpstr>3</vt:lpstr>
      <vt:lpstr>4.</vt:lpstr>
      <vt:lpstr>5</vt:lpstr>
      <vt:lpstr>6</vt:lpstr>
      <vt:lpstr>7 (2)</vt:lpstr>
      <vt:lpstr>8</vt:lpstr>
      <vt:lpstr>9</vt:lpstr>
      <vt:lpstr>10</vt:lpstr>
      <vt:lpstr>среднее за 10 дней</vt:lpstr>
      <vt:lpstr>нормы по продуктам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2019-02-27T07:23:52Z</cp:lastPrinted>
  <dcterms:created xsi:type="dcterms:W3CDTF">2017-02-06T08:42:19Z</dcterms:created>
  <dcterms:modified xsi:type="dcterms:W3CDTF">2020-08-23T16:55:23Z</dcterms:modified>
</cp:coreProperties>
</file>