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1" activeTab="2"/>
  </bookViews>
  <sheets>
    <sheet name="титульник" sheetId="1" r:id="rId1"/>
    <sheet name="раздел 2" sheetId="2" r:id="rId2"/>
    <sheet name="раздел 3" sheetId="3" r:id="rId3"/>
    <sheet name="прилож.фин.обес." sheetId="4" r:id="rId4"/>
    <sheet name="прил.содерж." sheetId="5" r:id="rId5"/>
    <sheet name="прил.внебюджет" sheetId="6" r:id="rId6"/>
    <sheet name="прил.фин.обесп-субвенции" sheetId="7" r:id="rId7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5">'прил.внебюджет'!$A$1:$J$56</definedName>
    <definedName name="_xlnm.Print_Area" localSheetId="4">'прил.содерж.'!$A$1:$J$56</definedName>
    <definedName name="_xlnm.Print_Area" localSheetId="6">'прил.фин.обесп-субвенции'!$A$1:$J$56</definedName>
    <definedName name="_xlnm.Print_Area" localSheetId="3">'прилож.фин.обес.'!$A$1:$J$56</definedName>
    <definedName name="_xlnm.Print_Area" localSheetId="1">'раздел 2'!$A$1:$H$79</definedName>
    <definedName name="_xlnm.Print_Area" localSheetId="2">'раздел 3'!$A$1:$J$67</definedName>
    <definedName name="_xlnm.Print_Area" localSheetId="0">'титульник'!$A$1:$I$41</definedName>
  </definedNames>
  <calcPr fullCalcOnLoad="1"/>
</workbook>
</file>

<file path=xl/sharedStrings.xml><?xml version="1.0" encoding="utf-8"?>
<sst xmlns="http://schemas.openxmlformats.org/spreadsheetml/2006/main" count="482" uniqueCount="178">
  <si>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</si>
  <si>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</si>
  <si>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</si>
  <si>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</si>
  <si>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</si>
  <si>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</si>
  <si>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</si>
  <si>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</si>
  <si>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</si>
  <si>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</si>
  <si>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</si>
  <si>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</si>
  <si>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</si>
  <si>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</si>
  <si>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</si>
  <si>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</si>
  <si>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</si>
  <si>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</si>
  <si>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</si>
  <si>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</si>
  <si>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</si>
  <si>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</si>
  <si>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</si>
  <si>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</si>
  <si>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</si>
  <si>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</si>
  <si>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</si>
  <si>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</si>
  <si>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</si>
  <si>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</si>
  <si>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</si>
  <si>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</si>
  <si>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</si>
  <si>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</si>
  <si>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</si>
  <si>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</si>
  <si>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</si>
  <si>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</si>
  <si>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</si>
  <si>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</si>
  <si>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</si>
  <si>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</si>
  <si>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</si>
  <si>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</si>
  <si>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</si>
  <si>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</si>
  <si>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</si>
  <si>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</si>
  <si>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</si>
  <si>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</si>
  <si>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</si>
  <si>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</si>
  <si>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</si>
  <si>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</si>
  <si>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</si>
  <si>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</si>
  <si>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</si>
  <si>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</si>
  <si>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</si>
  <si>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</si>
  <si>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</si>
  <si>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</si>
  <si>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</si>
  <si>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</si>
  <si>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</si>
  <si>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</si>
  <si>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</si>
  <si>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</si>
  <si>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</si>
  <si>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</si>
  <si>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</si>
  <si>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</si>
  <si>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</si>
  <si>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</si>
  <si>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</si>
  <si>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</si>
  <si>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</si>
  <si>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</si>
  <si>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</si>
  <si>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</si>
  <si>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</si>
  <si>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</si>
  <si>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</si>
  <si>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</si>
  <si>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</si>
  <si>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</si>
  <si>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</si>
  <si>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</si>
  <si>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</si>
  <si>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</si>
  <si>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</si>
  <si>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</si>
  <si>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</si>
  <si>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</si>
  <si>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</si>
  <si>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</si>
  <si>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</si>
  <si>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</si>
  <si>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</si>
  <si>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</si>
  <si>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</si>
  <si>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</si>
  <si>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</si>
  <si>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</si>
  <si>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</si>
  <si>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</si>
  <si>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</si>
  <si>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</si>
  <si>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</si>
  <si>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</si>
  <si>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</si>
  <si>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</si>
  <si>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</si>
  <si>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</si>
  <si>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</si>
  <si>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</si>
  <si>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</si>
  <si>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городского округа</t>
  </si>
  <si>
    <t>2.2. Дебиторская задолженность по выданным авансам, полученным за счет средств бюджета городского округа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</si>
  <si>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</si>
  <si>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выполнении муниципального задания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</si>
  <si>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</si>
  <si>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</si>
  <si>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</si>
  <si>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</si>
  <si>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</si>
  <si>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</si>
  <si>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</si>
  <si>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</si>
  <si>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Поступления от оказания муниципальным учреждением   услуг (выполнения работ) , предоставление которых для физических и юридических лиц осуществляется на платной основе, всего</t>
  </si>
  <si>
    <t xml:space="preserve">Руководитель муниципального учреждения </t>
  </si>
  <si>
    <t xml:space="preserve">1.3. Количество объектов недвижимого имущества, закрепленных за муниципальныи учреждением (зданий,строений,помещений),ед. </t>
  </si>
  <si>
    <t>1.4. Общая площадь объектов недвижимого имущества, закрепленная за муниципальным учреждением, кв.м.</t>
  </si>
  <si>
    <t>1.4.1.Площадь недвижимого имущества, переданного в аренду, кв.м.</t>
  </si>
  <si>
    <t>целевые субсидии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</si>
  <si>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</si>
  <si>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</si>
  <si>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(субвенции)</t>
  </si>
  <si>
    <t>III. Показатели по поступлениям и выплатам учреждения по субсидиям на финансовое обеспечение  в части содержания имущества на оказание муниципальных услуг (бюджет городского округа Саранск)</t>
  </si>
  <si>
    <t>Плановый период</t>
  </si>
  <si>
    <t>по лицевым счетам, открытым в органах, осуществляющих ведение лицевых счетов учреждений</t>
  </si>
  <si>
    <t>План
 финансово - хозяйственной деятельности</t>
  </si>
  <si>
    <t>проверка</t>
  </si>
  <si>
    <t>2015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</si>
  <si>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</si>
  <si>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2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</si>
  <si>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</si>
  <si>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2016годов</t>
    </r>
  </si>
  <si>
    <t>на очередной финансовый  2014 год</t>
  </si>
  <si>
    <t>2016 год</t>
  </si>
  <si>
    <t>на очередной  финансовый  2014 год</t>
  </si>
  <si>
    <t>на 2014 год и на плановый период 2015 и 2016 годов</t>
  </si>
  <si>
    <t xml:space="preserve">проставить </t>
  </si>
  <si>
    <r>
      <t xml:space="preserve">"  </t>
    </r>
    <r>
      <rPr>
        <u val="single"/>
        <sz val="8"/>
        <rFont val="Times New Roman"/>
        <family val="1"/>
      </rPr>
      <t xml:space="preserve">22 "  января  </t>
    </r>
    <r>
      <rPr>
        <sz val="8"/>
        <rFont val="Times New Roman"/>
        <family val="1"/>
      </rPr>
      <t xml:space="preserve"> 2014г.</t>
    </r>
  </si>
  <si>
    <r>
      <rPr>
        <b/>
        <u val="single"/>
        <sz val="11"/>
        <rFont val="Times New Roman"/>
        <family val="1"/>
      </rPr>
      <t>" 22  "   января  2014г</t>
    </r>
    <r>
      <rPr>
        <b/>
        <sz val="11"/>
        <rFont val="Times New Roman"/>
        <family val="1"/>
      </rPr>
      <t>.</t>
    </r>
  </si>
  <si>
    <t>"22 " января  2014 г.</t>
  </si>
  <si>
    <t xml:space="preserve">от " 22 "  января  2014  г. </t>
  </si>
  <si>
    <t>Администрация городского округа Саранск</t>
  </si>
  <si>
    <t>охрана жизни и укрепление физического и психического здоровья воспитанников;обеспечение познавательно-речевого, социально 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 оказание консультативной и методической помощи родителям (законным представителям)  по вопросам воспитания, обучения и развития детей.</t>
  </si>
  <si>
    <t>воспитание и обучение;обеспечение охраны здоровья воспитанников;удовлетворение потребителей в получении дошкольного образования;коррекция имеющихся недостатков в развитии;выявление и развитие способностей ребенка;познавательно-речевое, физическое, художественно-эстетическое, социально-личностное развитие дошкольников.</t>
  </si>
  <si>
    <t>1.Английский язык;</t>
  </si>
  <si>
    <t xml:space="preserve"> </t>
  </si>
  <si>
    <t>2.Хореография;</t>
  </si>
  <si>
    <t>3.Логоритмика;</t>
  </si>
  <si>
    <t>4.Обучение чтению;</t>
  </si>
  <si>
    <t>5.Спотривная секция;</t>
  </si>
  <si>
    <t xml:space="preserve">Согласовано Наблюдательным советом             протокол №1 от 21.01.2014г.                       </t>
  </si>
  <si>
    <t>Н.Б.Якушкина</t>
  </si>
  <si>
    <t>тел.23-06-91</t>
  </si>
  <si>
    <t>тел. 23-06-91</t>
  </si>
  <si>
    <t>М.И.Коновалова</t>
  </si>
  <si>
    <t>Муниципальное автономное дошкольное образовательное учреждение городского округа Саранск "Центр развития ребенка - детский сад №4"</t>
  </si>
  <si>
    <t>1326225065/132601001</t>
  </si>
  <si>
    <t>430032,Республика Мордовия, г.Саранск, ул. Попова, д.64Б</t>
  </si>
  <si>
    <t>Заведующая МАДОУ "Центр развития ребенка - детский сад №4"</t>
  </si>
  <si>
    <t xml:space="preserve">И.о.главного бухгалтера муниципального учреждения </t>
  </si>
  <si>
    <t>6.Обучение компьютерной грамотности;</t>
  </si>
  <si>
    <t>7.Обучение плаванию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</si>
</sst>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2" fontId="52" fillId="32" borderId="0" xfId="0" applyNumberFormat="1" applyFont="1" applyFill="1" applyAlignment="1">
      <alignment vertical="top" wrapText="1"/>
    </xf>
    <xf numFmtId="0" fontId="53" fillId="0" borderId="0" xfId="0" applyFont="1" applyAlignment="1">
      <alignment vertical="top" wrapText="1"/>
    </xf>
    <xf numFmtId="2" fontId="53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7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98" zoomScaleSheetLayoutView="98" zoomScalePageLayoutView="0" workbookViewId="0" topLeftCell="A1">
      <selection activeCell="N37" sqref="N37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68"/>
      <c r="F1" s="68"/>
    </row>
    <row r="2" spans="1:9" ht="15" customHeight="1">
      <c r="A2" s="77"/>
      <c r="B2" s="77"/>
      <c r="C2" s="77"/>
      <c r="D2" s="3"/>
      <c r="G2" s="61" t="s">
        <v>10</v>
      </c>
      <c r="H2" s="61"/>
      <c r="I2" s="61"/>
    </row>
    <row r="3" spans="1:9" ht="29.25" customHeight="1">
      <c r="A3" s="72" t="s">
        <v>166</v>
      </c>
      <c r="B3" s="72"/>
      <c r="C3" s="72"/>
      <c r="D3" s="73"/>
      <c r="F3" s="69" t="s">
        <v>174</v>
      </c>
      <c r="G3" s="69"/>
      <c r="H3" s="69"/>
      <c r="I3" s="69"/>
    </row>
    <row r="4" spans="1:9" ht="15" customHeight="1">
      <c r="A4" s="2"/>
      <c r="B4" s="2"/>
      <c r="C4" s="2"/>
      <c r="D4" s="3"/>
      <c r="G4" s="70" t="s">
        <v>86</v>
      </c>
      <c r="H4" s="70"/>
      <c r="I4" s="70"/>
    </row>
    <row r="5" spans="1:9" ht="15" customHeight="1">
      <c r="A5" s="2"/>
      <c r="B5" s="2"/>
      <c r="C5" s="2"/>
      <c r="D5" s="3"/>
      <c r="G5" s="11"/>
      <c r="H5" s="75" t="s">
        <v>170</v>
      </c>
      <c r="I5" s="75"/>
    </row>
    <row r="6" spans="1:9" ht="15" customHeight="1">
      <c r="A6" s="2"/>
      <c r="B6" s="2"/>
      <c r="C6" s="2"/>
      <c r="D6" s="3"/>
      <c r="G6" s="15" t="s">
        <v>12</v>
      </c>
      <c r="H6" s="70" t="s">
        <v>11</v>
      </c>
      <c r="I6" s="70"/>
    </row>
    <row r="7" spans="1:9" ht="15" customHeight="1">
      <c r="A7" s="2"/>
      <c r="B7" s="2"/>
      <c r="C7" s="2"/>
      <c r="D7" s="3"/>
      <c r="G7" s="68" t="s">
        <v>153</v>
      </c>
      <c r="H7" s="68"/>
      <c r="I7" s="68"/>
    </row>
    <row r="8" spans="1:6" ht="15">
      <c r="A8" s="2"/>
      <c r="B8" s="2"/>
      <c r="C8" s="2"/>
      <c r="D8" s="3"/>
      <c r="E8" s="2"/>
      <c r="F8" s="2"/>
    </row>
    <row r="9" spans="1:9" ht="60" customHeight="1">
      <c r="A9" s="76" t="s">
        <v>141</v>
      </c>
      <c r="B9" s="76"/>
      <c r="C9" s="76"/>
      <c r="D9" s="76"/>
      <c r="E9" s="76"/>
      <c r="F9" s="76"/>
      <c r="G9" s="76"/>
      <c r="H9" s="76"/>
      <c r="I9" s="76"/>
    </row>
    <row r="10" spans="1:9" ht="18.75" customHeight="1">
      <c r="A10" s="71" t="s">
        <v>151</v>
      </c>
      <c r="B10" s="71"/>
      <c r="C10" s="71"/>
      <c r="D10" s="71"/>
      <c r="E10" s="71"/>
      <c r="F10" s="71"/>
      <c r="G10" s="71"/>
      <c r="H10" s="71"/>
      <c r="I10" s="71"/>
    </row>
    <row r="11" spans="1:9" ht="18.75">
      <c r="A11" s="26"/>
      <c r="B11" s="26"/>
      <c r="C11" s="26"/>
      <c r="D11" s="26"/>
      <c r="E11" s="26"/>
      <c r="H11" s="5"/>
      <c r="I11" s="13" t="s">
        <v>13</v>
      </c>
    </row>
    <row r="12" spans="1:9" ht="24">
      <c r="A12" s="26"/>
      <c r="B12" s="26"/>
      <c r="C12" s="26"/>
      <c r="D12" s="26"/>
      <c r="E12" s="26"/>
      <c r="H12" s="6" t="s">
        <v>14</v>
      </c>
      <c r="I12" s="7"/>
    </row>
    <row r="13" spans="1:9" ht="14.25" customHeight="1">
      <c r="A13" s="74" t="s">
        <v>154</v>
      </c>
      <c r="B13" s="74"/>
      <c r="C13" s="74"/>
      <c r="D13" s="74"/>
      <c r="E13" s="74"/>
      <c r="H13" s="6" t="s">
        <v>15</v>
      </c>
      <c r="I13" s="38">
        <v>41661</v>
      </c>
    </row>
    <row r="14" spans="1:9" ht="15">
      <c r="A14" s="5"/>
      <c r="B14" s="5"/>
      <c r="C14" s="5"/>
      <c r="D14" s="5"/>
      <c r="E14" s="5"/>
      <c r="H14" s="2"/>
      <c r="I14" s="7"/>
    </row>
    <row r="15" spans="1:9" ht="15">
      <c r="A15" s="2"/>
      <c r="B15" s="2"/>
      <c r="C15" s="2"/>
      <c r="D15" s="3"/>
      <c r="E15" s="2"/>
      <c r="H15" s="6"/>
      <c r="I15" s="7"/>
    </row>
    <row r="16" spans="1:10" ht="15" customHeight="1">
      <c r="A16" s="61" t="s">
        <v>121</v>
      </c>
      <c r="B16" s="61"/>
      <c r="C16" s="61"/>
      <c r="D16" s="66" t="s">
        <v>171</v>
      </c>
      <c r="E16" s="67"/>
      <c r="F16" s="67"/>
      <c r="G16" s="67"/>
      <c r="H16" s="6" t="s">
        <v>87</v>
      </c>
      <c r="I16" s="7">
        <v>12927147</v>
      </c>
      <c r="J16" s="56" t="s">
        <v>152</v>
      </c>
    </row>
    <row r="17" spans="1:9" ht="45.75" customHeight="1">
      <c r="A17" s="61"/>
      <c r="B17" s="61"/>
      <c r="C17" s="61"/>
      <c r="D17" s="67"/>
      <c r="E17" s="67"/>
      <c r="F17" s="67"/>
      <c r="G17" s="67"/>
      <c r="H17" s="2"/>
      <c r="I17" s="10"/>
    </row>
    <row r="18" spans="1:9" ht="15">
      <c r="A18" s="61" t="s">
        <v>88</v>
      </c>
      <c r="B18" s="61"/>
      <c r="C18" s="61"/>
      <c r="D18" s="66" t="s">
        <v>172</v>
      </c>
      <c r="E18" s="66"/>
      <c r="F18" s="66"/>
      <c r="H18" s="27"/>
      <c r="I18" s="28"/>
    </row>
    <row r="19" spans="1:9" ht="15">
      <c r="A19" s="61" t="s">
        <v>18</v>
      </c>
      <c r="B19" s="61"/>
      <c r="C19" s="61"/>
      <c r="D19" s="1"/>
      <c r="E19" s="1"/>
      <c r="H19" s="14" t="s">
        <v>16</v>
      </c>
      <c r="I19" s="7">
        <v>383</v>
      </c>
    </row>
    <row r="20" spans="1:6" ht="15" customHeight="1">
      <c r="A20" s="61" t="s">
        <v>17</v>
      </c>
      <c r="B20" s="61"/>
      <c r="C20" s="61"/>
      <c r="D20" s="66" t="s">
        <v>157</v>
      </c>
      <c r="E20" s="66"/>
      <c r="F20" s="66"/>
    </row>
    <row r="21" spans="1:6" ht="15" customHeight="1">
      <c r="A21" s="61"/>
      <c r="B21" s="61"/>
      <c r="C21" s="61"/>
      <c r="D21" s="66"/>
      <c r="E21" s="66"/>
      <c r="F21" s="66"/>
    </row>
    <row r="22" spans="1:6" ht="15" customHeight="1">
      <c r="A22" s="61"/>
      <c r="B22" s="61"/>
      <c r="C22" s="61"/>
      <c r="D22" s="66"/>
      <c r="E22" s="66"/>
      <c r="F22" s="66"/>
    </row>
    <row r="23" spans="1:6" ht="15" customHeight="1">
      <c r="A23" s="61" t="s">
        <v>122</v>
      </c>
      <c r="B23" s="61"/>
      <c r="C23" s="61"/>
      <c r="D23" s="66" t="s">
        <v>173</v>
      </c>
      <c r="E23" s="66"/>
      <c r="F23" s="66"/>
    </row>
    <row r="24" spans="1:6" ht="15" customHeight="1">
      <c r="A24" s="61"/>
      <c r="B24" s="61"/>
      <c r="C24" s="61"/>
      <c r="D24" s="66"/>
      <c r="E24" s="66"/>
      <c r="F24" s="66"/>
    </row>
    <row r="25" spans="1:6" ht="15" customHeight="1">
      <c r="A25" s="61"/>
      <c r="B25" s="61"/>
      <c r="C25" s="61"/>
      <c r="D25" s="66"/>
      <c r="E25" s="66"/>
      <c r="F25" s="66"/>
    </row>
    <row r="26" spans="1:6" ht="15" customHeight="1" hidden="1">
      <c r="A26" s="61"/>
      <c r="B26" s="61"/>
      <c r="C26" s="61"/>
      <c r="D26" s="66"/>
      <c r="E26" s="66"/>
      <c r="F26" s="66"/>
    </row>
    <row r="27" spans="1:6" ht="15">
      <c r="A27" s="4"/>
      <c r="B27" s="4"/>
      <c r="C27" s="1"/>
      <c r="D27" s="1"/>
      <c r="E27" s="1"/>
      <c r="F27" s="8"/>
    </row>
    <row r="28" spans="1:6" ht="14.25" customHeight="1">
      <c r="A28" s="74" t="s">
        <v>123</v>
      </c>
      <c r="B28" s="74"/>
      <c r="C28" s="74"/>
      <c r="D28" s="74"/>
      <c r="E28" s="74"/>
      <c r="F28" s="74"/>
    </row>
    <row r="29" spans="1:6" ht="14.25">
      <c r="A29" s="16"/>
      <c r="B29" s="16"/>
      <c r="C29" s="16"/>
      <c r="D29" s="5"/>
      <c r="E29" s="16"/>
      <c r="F29" s="16"/>
    </row>
    <row r="30" spans="1:6" ht="15" customHeight="1">
      <c r="A30" s="61" t="s">
        <v>124</v>
      </c>
      <c r="B30" s="61"/>
      <c r="C30" s="61"/>
      <c r="D30" s="61"/>
      <c r="E30" s="61"/>
      <c r="F30" s="61"/>
    </row>
    <row r="31" spans="1:9" ht="126.75" customHeight="1">
      <c r="A31" s="64" t="s">
        <v>158</v>
      </c>
      <c r="B31" s="65"/>
      <c r="C31" s="65"/>
      <c r="D31" s="65"/>
      <c r="E31" s="65"/>
      <c r="F31" s="65"/>
      <c r="G31" s="65"/>
      <c r="H31" s="65"/>
      <c r="I31" s="65"/>
    </row>
    <row r="32" spans="1:6" ht="15" customHeight="1">
      <c r="A32" s="61" t="s">
        <v>125</v>
      </c>
      <c r="B32" s="61"/>
      <c r="C32" s="61"/>
      <c r="D32" s="61"/>
      <c r="E32" s="61"/>
      <c r="F32" s="61"/>
    </row>
    <row r="33" spans="1:9" ht="66" customHeight="1">
      <c r="A33" s="64" t="s">
        <v>159</v>
      </c>
      <c r="B33" s="65"/>
      <c r="C33" s="65"/>
      <c r="D33" s="65"/>
      <c r="E33" s="65"/>
      <c r="F33" s="65"/>
      <c r="G33" s="65"/>
      <c r="H33" s="65"/>
      <c r="I33" s="65"/>
    </row>
    <row r="34" spans="1:6" ht="15" customHeight="1">
      <c r="A34" s="61" t="s">
        <v>51</v>
      </c>
      <c r="B34" s="61"/>
      <c r="C34" s="61"/>
      <c r="D34" s="61"/>
      <c r="E34" s="61"/>
      <c r="F34" s="61"/>
    </row>
    <row r="35" spans="1:9" s="59" customFormat="1" ht="12" customHeight="1">
      <c r="A35" s="62" t="s">
        <v>160</v>
      </c>
      <c r="B35" s="62"/>
      <c r="C35" s="62"/>
      <c r="D35" s="62"/>
      <c r="E35" s="57"/>
      <c r="F35" s="57"/>
      <c r="G35" s="57"/>
      <c r="H35" s="58"/>
      <c r="I35" s="58" t="s">
        <v>161</v>
      </c>
    </row>
    <row r="36" spans="1:9" s="59" customFormat="1" ht="12.75" customHeight="1">
      <c r="A36" s="63" t="s">
        <v>162</v>
      </c>
      <c r="B36" s="63"/>
      <c r="C36" s="63"/>
      <c r="D36" s="63"/>
      <c r="E36" s="58"/>
      <c r="F36" s="58"/>
      <c r="G36" s="58"/>
      <c r="H36" s="58"/>
      <c r="I36" s="58"/>
    </row>
    <row r="37" s="59" customFormat="1" ht="15">
      <c r="A37" s="59" t="s">
        <v>163</v>
      </c>
    </row>
    <row r="38" s="59" customFormat="1" ht="15">
      <c r="A38" s="59" t="s">
        <v>164</v>
      </c>
    </row>
    <row r="39" spans="1:3" s="59" customFormat="1" ht="15">
      <c r="A39" s="60" t="s">
        <v>165</v>
      </c>
      <c r="B39" s="60"/>
      <c r="C39" s="60"/>
    </row>
    <row r="40" s="59" customFormat="1" ht="15">
      <c r="A40" s="59" t="s">
        <v>176</v>
      </c>
    </row>
    <row r="41" spans="1:4" s="59" customFormat="1" ht="15">
      <c r="A41" s="60" t="s">
        <v>177</v>
      </c>
      <c r="B41" s="60"/>
      <c r="C41" s="60"/>
      <c r="D41" s="60"/>
    </row>
  </sheetData>
  <sheetProtection/>
  <mergeCells count="31">
    <mergeCell ref="A2:C2"/>
    <mergeCell ref="A13:E13"/>
    <mergeCell ref="A20:C22"/>
    <mergeCell ref="E1:F1"/>
    <mergeCell ref="A30:F30"/>
    <mergeCell ref="A28:F28"/>
    <mergeCell ref="A23:C26"/>
    <mergeCell ref="A16:C17"/>
    <mergeCell ref="H5:I5"/>
    <mergeCell ref="G4:I4"/>
    <mergeCell ref="G2:I2"/>
    <mergeCell ref="A9:I9"/>
    <mergeCell ref="D23:F26"/>
    <mergeCell ref="G7:I7"/>
    <mergeCell ref="A31:I31"/>
    <mergeCell ref="F3:I3"/>
    <mergeCell ref="H6:I6"/>
    <mergeCell ref="A10:I10"/>
    <mergeCell ref="A3:D3"/>
    <mergeCell ref="D20:F22"/>
    <mergeCell ref="A19:C19"/>
    <mergeCell ref="D18:F18"/>
    <mergeCell ref="A41:D41"/>
    <mergeCell ref="A18:C18"/>
    <mergeCell ref="A35:D35"/>
    <mergeCell ref="A36:D36"/>
    <mergeCell ref="A33:I33"/>
    <mergeCell ref="D16:G17"/>
    <mergeCell ref="A32:F32"/>
    <mergeCell ref="A39:C39"/>
    <mergeCell ref="A34:F3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SheetLayoutView="100" zoomScalePageLayoutView="0" workbookViewId="0" topLeftCell="A4">
      <selection activeCell="A17" sqref="A17:E17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3.125" style="2" customWidth="1"/>
    <col min="6" max="6" width="16.00390625" style="2" customWidth="1"/>
    <col min="7" max="7" width="14.00390625" style="2" customWidth="1"/>
    <col min="8" max="8" width="16.375" style="2" customWidth="1"/>
    <col min="9" max="9" width="2.375" style="2" customWidth="1"/>
    <col min="10" max="16384" width="9.125" style="2" customWidth="1"/>
  </cols>
  <sheetData>
    <row r="1" spans="1:7" ht="21.75" customHeight="1">
      <c r="A1" s="88" t="s">
        <v>19</v>
      </c>
      <c r="B1" s="88"/>
      <c r="C1" s="88"/>
      <c r="D1" s="88"/>
      <c r="E1" s="88"/>
      <c r="F1" s="88"/>
      <c r="G1" s="88"/>
    </row>
    <row r="2" spans="1:8" ht="25.5" customHeight="1">
      <c r="A2" s="79" t="s">
        <v>0</v>
      </c>
      <c r="B2" s="79"/>
      <c r="C2" s="79"/>
      <c r="D2" s="79"/>
      <c r="E2" s="79"/>
      <c r="F2" s="79" t="s">
        <v>150</v>
      </c>
      <c r="G2" s="78" t="s">
        <v>139</v>
      </c>
      <c r="H2" s="78"/>
    </row>
    <row r="3" spans="1:8" ht="33.75" customHeight="1">
      <c r="A3" s="79"/>
      <c r="B3" s="79"/>
      <c r="C3" s="79"/>
      <c r="D3" s="79"/>
      <c r="E3" s="79"/>
      <c r="F3" s="79"/>
      <c r="G3" s="43" t="s">
        <v>143</v>
      </c>
      <c r="H3" s="43" t="s">
        <v>149</v>
      </c>
    </row>
    <row r="4" spans="1:8" ht="17.25" customHeight="1">
      <c r="A4" s="84" t="s">
        <v>20</v>
      </c>
      <c r="B4" s="84"/>
      <c r="C4" s="84"/>
      <c r="D4" s="84"/>
      <c r="E4" s="84"/>
      <c r="F4" s="33">
        <v>104557631.78</v>
      </c>
      <c r="G4" s="39">
        <v>107324757.58</v>
      </c>
      <c r="H4" s="39">
        <v>107354757.6</v>
      </c>
    </row>
    <row r="5" spans="1:8" ht="13.5" customHeight="1">
      <c r="A5" s="80" t="s">
        <v>1</v>
      </c>
      <c r="B5" s="80"/>
      <c r="C5" s="80"/>
      <c r="D5" s="80"/>
      <c r="E5" s="80"/>
      <c r="F5" s="10"/>
      <c r="G5" s="10"/>
      <c r="H5" s="10"/>
    </row>
    <row r="6" spans="1:8" ht="32.25" customHeight="1">
      <c r="A6" s="80" t="s">
        <v>114</v>
      </c>
      <c r="B6" s="80"/>
      <c r="C6" s="80"/>
      <c r="D6" s="80"/>
      <c r="E6" s="80"/>
      <c r="F6" s="34">
        <v>104344387.78</v>
      </c>
      <c r="G6" s="34">
        <v>104344387.78</v>
      </c>
      <c r="H6" s="34">
        <v>104344387.78</v>
      </c>
    </row>
    <row r="7" spans="1:8" ht="18" customHeight="1">
      <c r="A7" s="80" t="s">
        <v>2</v>
      </c>
      <c r="B7" s="80"/>
      <c r="C7" s="80"/>
      <c r="D7" s="80"/>
      <c r="E7" s="80"/>
      <c r="F7" s="10"/>
      <c r="G7" s="10"/>
      <c r="H7" s="10"/>
    </row>
    <row r="8" spans="1:8" ht="45.75" customHeight="1">
      <c r="A8" s="80" t="s">
        <v>126</v>
      </c>
      <c r="B8" s="80"/>
      <c r="C8" s="80"/>
      <c r="D8" s="80"/>
      <c r="E8" s="80"/>
      <c r="F8" s="34">
        <v>104344387.78</v>
      </c>
      <c r="G8" s="34">
        <v>104344387.78</v>
      </c>
      <c r="H8" s="34">
        <v>104344387.78</v>
      </c>
    </row>
    <row r="9" spans="1:8" ht="48.75" customHeight="1">
      <c r="A9" s="80" t="s">
        <v>127</v>
      </c>
      <c r="B9" s="80"/>
      <c r="C9" s="80"/>
      <c r="D9" s="80"/>
      <c r="E9" s="80"/>
      <c r="F9" s="10"/>
      <c r="G9" s="10"/>
      <c r="H9" s="10"/>
    </row>
    <row r="10" spans="1:8" ht="49.5" customHeight="1">
      <c r="A10" s="80" t="s">
        <v>128</v>
      </c>
      <c r="B10" s="80"/>
      <c r="C10" s="80"/>
      <c r="D10" s="80"/>
      <c r="E10" s="80"/>
      <c r="F10" s="10"/>
      <c r="G10" s="10"/>
      <c r="H10" s="10"/>
    </row>
    <row r="11" spans="1:8" ht="24" customHeight="1">
      <c r="A11" s="80" t="s">
        <v>115</v>
      </c>
      <c r="B11" s="80"/>
      <c r="C11" s="80"/>
      <c r="D11" s="80"/>
      <c r="E11" s="80"/>
      <c r="F11" s="10">
        <v>104054542.26</v>
      </c>
      <c r="G11" s="10">
        <v>100866241.54</v>
      </c>
      <c r="H11" s="10">
        <v>98547477.34</v>
      </c>
    </row>
    <row r="12" spans="1:8" ht="30.75" customHeight="1">
      <c r="A12" s="80" t="s">
        <v>116</v>
      </c>
      <c r="B12" s="80"/>
      <c r="C12" s="80"/>
      <c r="D12" s="80"/>
      <c r="E12" s="80"/>
      <c r="F12" s="34">
        <v>213244</v>
      </c>
      <c r="G12" s="34">
        <v>2990369.8</v>
      </c>
      <c r="H12" s="10">
        <v>3010369.8</v>
      </c>
    </row>
    <row r="13" spans="1:8" ht="18.75" customHeight="1">
      <c r="A13" s="80" t="s">
        <v>2</v>
      </c>
      <c r="B13" s="80"/>
      <c r="C13" s="80"/>
      <c r="D13" s="80"/>
      <c r="E13" s="80"/>
      <c r="F13" s="10"/>
      <c r="G13" s="10"/>
      <c r="H13" s="10"/>
    </row>
    <row r="14" spans="1:8" ht="32.25" customHeight="1">
      <c r="A14" s="80" t="s">
        <v>89</v>
      </c>
      <c r="B14" s="80"/>
      <c r="C14" s="80"/>
      <c r="D14" s="80"/>
      <c r="E14" s="80"/>
      <c r="F14" s="10">
        <v>0</v>
      </c>
      <c r="G14" s="10">
        <v>924000.38</v>
      </c>
      <c r="H14" s="10">
        <v>964000.38</v>
      </c>
    </row>
    <row r="15" spans="1:8" ht="18" customHeight="1">
      <c r="A15" s="80" t="s">
        <v>24</v>
      </c>
      <c r="B15" s="80"/>
      <c r="C15" s="80"/>
      <c r="D15" s="80"/>
      <c r="E15" s="80"/>
      <c r="F15" s="10">
        <v>0</v>
      </c>
      <c r="G15" s="42">
        <v>603836.1</v>
      </c>
      <c r="H15" s="10">
        <v>559836</v>
      </c>
    </row>
    <row r="16" spans="1:8" ht="32.25" customHeight="1">
      <c r="A16" s="81" t="s">
        <v>131</v>
      </c>
      <c r="B16" s="82"/>
      <c r="C16" s="82"/>
      <c r="D16" s="82"/>
      <c r="E16" s="83"/>
      <c r="F16" s="10">
        <v>2</v>
      </c>
      <c r="G16" s="42">
        <v>2</v>
      </c>
      <c r="H16" s="10">
        <v>2</v>
      </c>
    </row>
    <row r="17" spans="1:8" ht="32.25" customHeight="1">
      <c r="A17" s="81" t="s">
        <v>132</v>
      </c>
      <c r="B17" s="82"/>
      <c r="C17" s="82"/>
      <c r="D17" s="82"/>
      <c r="E17" s="83"/>
      <c r="F17" s="10">
        <v>3403.5</v>
      </c>
      <c r="G17" s="42">
        <v>3403.5</v>
      </c>
      <c r="H17" s="10">
        <v>3403.5</v>
      </c>
    </row>
    <row r="18" spans="1:8" ht="19.5" customHeight="1">
      <c r="A18" s="81" t="s">
        <v>4</v>
      </c>
      <c r="B18" s="86"/>
      <c r="C18" s="86"/>
      <c r="D18" s="86"/>
      <c r="E18" s="87"/>
      <c r="F18" s="10"/>
      <c r="G18" s="10"/>
      <c r="H18" s="10"/>
    </row>
    <row r="19" spans="1:8" ht="22.5" customHeight="1">
      <c r="A19" s="81" t="s">
        <v>133</v>
      </c>
      <c r="B19" s="82"/>
      <c r="C19" s="82"/>
      <c r="D19" s="82"/>
      <c r="E19" s="83"/>
      <c r="F19" s="10"/>
      <c r="G19" s="42"/>
      <c r="H19" s="10"/>
    </row>
    <row r="20" spans="1:8" ht="16.5" customHeight="1">
      <c r="A20" s="84" t="s">
        <v>21</v>
      </c>
      <c r="B20" s="84"/>
      <c r="C20" s="84"/>
      <c r="D20" s="84"/>
      <c r="E20" s="84"/>
      <c r="F20" s="33">
        <v>5107.8</v>
      </c>
      <c r="G20" s="39"/>
      <c r="H20" s="10"/>
    </row>
    <row r="21" spans="1:8" ht="18" customHeight="1">
      <c r="A21" s="80" t="s">
        <v>1</v>
      </c>
      <c r="B21" s="80"/>
      <c r="C21" s="80"/>
      <c r="D21" s="80"/>
      <c r="E21" s="80"/>
      <c r="F21" s="10"/>
      <c r="G21" s="10"/>
      <c r="H21" s="10"/>
    </row>
    <row r="22" spans="1:8" ht="32.25" customHeight="1">
      <c r="A22" s="80" t="s">
        <v>117</v>
      </c>
      <c r="B22" s="80"/>
      <c r="C22" s="80"/>
      <c r="D22" s="80"/>
      <c r="E22" s="80"/>
      <c r="F22" s="10"/>
      <c r="G22" s="10"/>
      <c r="H22" s="10"/>
    </row>
    <row r="23" spans="1:8" ht="32.25" customHeight="1">
      <c r="A23" s="80" t="s">
        <v>118</v>
      </c>
      <c r="B23" s="80"/>
      <c r="C23" s="80"/>
      <c r="D23" s="80"/>
      <c r="E23" s="80"/>
      <c r="F23" s="34">
        <f>SUM(F25:F34)</f>
        <v>0</v>
      </c>
      <c r="G23" s="34">
        <f>SUM(G25:G34)</f>
        <v>0</v>
      </c>
      <c r="H23" s="34">
        <f>SUM(H25:H34)</f>
        <v>0</v>
      </c>
    </row>
    <row r="24" spans="1:8" ht="18.75" customHeight="1">
      <c r="A24" s="80" t="s">
        <v>2</v>
      </c>
      <c r="B24" s="80"/>
      <c r="C24" s="80"/>
      <c r="D24" s="80"/>
      <c r="E24" s="80"/>
      <c r="F24" s="10"/>
      <c r="G24" s="10"/>
      <c r="H24" s="10"/>
    </row>
    <row r="25" spans="1:8" ht="22.5" customHeight="1">
      <c r="A25" s="80" t="s">
        <v>54</v>
      </c>
      <c r="B25" s="80"/>
      <c r="C25" s="80"/>
      <c r="D25" s="80"/>
      <c r="E25" s="80"/>
      <c r="F25" s="10"/>
      <c r="G25" s="10"/>
      <c r="H25" s="10"/>
    </row>
    <row r="26" spans="1:8" ht="21" customHeight="1">
      <c r="A26" s="80" t="s">
        <v>55</v>
      </c>
      <c r="B26" s="80"/>
      <c r="C26" s="80"/>
      <c r="D26" s="80"/>
      <c r="E26" s="80"/>
      <c r="F26" s="10"/>
      <c r="G26" s="10"/>
      <c r="H26" s="10"/>
    </row>
    <row r="27" spans="1:8" ht="20.25" customHeight="1">
      <c r="A27" s="80" t="s">
        <v>56</v>
      </c>
      <c r="B27" s="80"/>
      <c r="C27" s="80"/>
      <c r="D27" s="80"/>
      <c r="E27" s="80"/>
      <c r="F27" s="10"/>
      <c r="G27" s="10"/>
      <c r="H27" s="10"/>
    </row>
    <row r="28" spans="1:8" ht="20.25" customHeight="1">
      <c r="A28" s="80" t="s">
        <v>57</v>
      </c>
      <c r="B28" s="80"/>
      <c r="C28" s="80"/>
      <c r="D28" s="80"/>
      <c r="E28" s="80"/>
      <c r="F28" s="10"/>
      <c r="G28" s="10"/>
      <c r="H28" s="10"/>
    </row>
    <row r="29" spans="1:8" ht="20.25" customHeight="1">
      <c r="A29" s="80" t="s">
        <v>58</v>
      </c>
      <c r="B29" s="80"/>
      <c r="C29" s="80"/>
      <c r="D29" s="80"/>
      <c r="E29" s="80"/>
      <c r="F29" s="10"/>
      <c r="G29" s="10"/>
      <c r="H29" s="10"/>
    </row>
    <row r="30" spans="1:8" ht="19.5" customHeight="1">
      <c r="A30" s="80" t="s">
        <v>59</v>
      </c>
      <c r="B30" s="80"/>
      <c r="C30" s="80"/>
      <c r="D30" s="80"/>
      <c r="E30" s="80"/>
      <c r="F30" s="10"/>
      <c r="G30" s="10"/>
      <c r="H30" s="10"/>
    </row>
    <row r="31" spans="1:8" ht="18" customHeight="1">
      <c r="A31" s="80" t="s">
        <v>60</v>
      </c>
      <c r="B31" s="80"/>
      <c r="C31" s="80"/>
      <c r="D31" s="80"/>
      <c r="E31" s="80"/>
      <c r="F31" s="10"/>
      <c r="G31" s="10"/>
      <c r="H31" s="10"/>
    </row>
    <row r="32" spans="1:8" ht="19.5" customHeight="1">
      <c r="A32" s="80" t="s">
        <v>61</v>
      </c>
      <c r="B32" s="80"/>
      <c r="C32" s="80"/>
      <c r="D32" s="80"/>
      <c r="E32" s="80"/>
      <c r="F32" s="10"/>
      <c r="G32" s="10"/>
      <c r="H32" s="10"/>
    </row>
    <row r="33" spans="1:8" ht="18.75" customHeight="1">
      <c r="A33" s="80" t="s">
        <v>62</v>
      </c>
      <c r="B33" s="80"/>
      <c r="C33" s="80"/>
      <c r="D33" s="80"/>
      <c r="E33" s="80"/>
      <c r="F33" s="10"/>
      <c r="G33" s="10"/>
      <c r="H33" s="10"/>
    </row>
    <row r="34" spans="1:8" ht="19.5" customHeight="1">
      <c r="A34" s="80" t="s">
        <v>63</v>
      </c>
      <c r="B34" s="80"/>
      <c r="C34" s="80"/>
      <c r="D34" s="80"/>
      <c r="E34" s="80"/>
      <c r="F34" s="10"/>
      <c r="G34" s="10"/>
      <c r="H34" s="10"/>
    </row>
    <row r="35" spans="1:8" ht="33" customHeight="1">
      <c r="A35" s="81" t="s">
        <v>69</v>
      </c>
      <c r="B35" s="86"/>
      <c r="C35" s="86"/>
      <c r="D35" s="86"/>
      <c r="E35" s="87"/>
      <c r="F35" s="34">
        <f>SUM(F37:F46)</f>
        <v>0</v>
      </c>
      <c r="G35" s="34">
        <f>SUM(G37:G46)</f>
        <v>0</v>
      </c>
      <c r="H35" s="34">
        <f>SUM(H37:H46)</f>
        <v>0</v>
      </c>
    </row>
    <row r="36" spans="1:8" ht="22.5" customHeight="1">
      <c r="A36" s="80" t="s">
        <v>2</v>
      </c>
      <c r="B36" s="80"/>
      <c r="C36" s="80"/>
      <c r="D36" s="80"/>
      <c r="E36" s="80"/>
      <c r="F36" s="10"/>
      <c r="G36" s="10"/>
      <c r="H36" s="10"/>
    </row>
    <row r="37" spans="1:8" ht="19.5" customHeight="1">
      <c r="A37" s="80" t="s">
        <v>70</v>
      </c>
      <c r="B37" s="80"/>
      <c r="C37" s="80"/>
      <c r="D37" s="80"/>
      <c r="E37" s="80"/>
      <c r="F37" s="10"/>
      <c r="G37" s="10"/>
      <c r="H37" s="10"/>
    </row>
    <row r="38" spans="1:8" ht="21" customHeight="1">
      <c r="A38" s="85" t="s">
        <v>71</v>
      </c>
      <c r="B38" s="85"/>
      <c r="C38" s="85"/>
      <c r="D38" s="85"/>
      <c r="E38" s="85"/>
      <c r="F38" s="10"/>
      <c r="G38" s="10"/>
      <c r="H38" s="10"/>
    </row>
    <row r="39" spans="1:8" ht="18.75" customHeight="1">
      <c r="A39" s="80" t="s">
        <v>72</v>
      </c>
      <c r="B39" s="80"/>
      <c r="C39" s="80"/>
      <c r="D39" s="80"/>
      <c r="E39" s="80"/>
      <c r="F39" s="10"/>
      <c r="G39" s="10"/>
      <c r="H39" s="10"/>
    </row>
    <row r="40" spans="1:8" ht="28.5" customHeight="1">
      <c r="A40" s="80" t="s">
        <v>73</v>
      </c>
      <c r="B40" s="80"/>
      <c r="C40" s="80"/>
      <c r="D40" s="80"/>
      <c r="E40" s="80"/>
      <c r="F40" s="10"/>
      <c r="G40" s="10"/>
      <c r="H40" s="10"/>
    </row>
    <row r="41" spans="1:8" ht="21" customHeight="1">
      <c r="A41" s="80" t="s">
        <v>74</v>
      </c>
      <c r="B41" s="80"/>
      <c r="C41" s="80"/>
      <c r="D41" s="80"/>
      <c r="E41" s="80"/>
      <c r="F41" s="10"/>
      <c r="G41" s="10"/>
      <c r="H41" s="10"/>
    </row>
    <row r="42" spans="1:8" ht="30.75" customHeight="1">
      <c r="A42" s="80" t="s">
        <v>75</v>
      </c>
      <c r="B42" s="80"/>
      <c r="C42" s="80"/>
      <c r="D42" s="80"/>
      <c r="E42" s="80"/>
      <c r="F42" s="10"/>
      <c r="G42" s="10"/>
      <c r="H42" s="10"/>
    </row>
    <row r="43" spans="1:8" ht="21.75" customHeight="1">
      <c r="A43" s="80" t="s">
        <v>76</v>
      </c>
      <c r="B43" s="80"/>
      <c r="C43" s="80"/>
      <c r="D43" s="80"/>
      <c r="E43" s="80"/>
      <c r="F43" s="10"/>
      <c r="G43" s="10"/>
      <c r="H43" s="10"/>
    </row>
    <row r="44" spans="1:8" ht="21.75" customHeight="1">
      <c r="A44" s="80" t="s">
        <v>77</v>
      </c>
      <c r="B44" s="80"/>
      <c r="C44" s="80"/>
      <c r="D44" s="80"/>
      <c r="E44" s="80"/>
      <c r="F44" s="10"/>
      <c r="G44" s="10"/>
      <c r="H44" s="10"/>
    </row>
    <row r="45" spans="1:8" ht="23.25" customHeight="1">
      <c r="A45" s="80" t="s">
        <v>78</v>
      </c>
      <c r="B45" s="80"/>
      <c r="C45" s="80"/>
      <c r="D45" s="80"/>
      <c r="E45" s="80"/>
      <c r="F45" s="10"/>
      <c r="G45" s="10"/>
      <c r="H45" s="10"/>
    </row>
    <row r="46" spans="1:8" ht="21.75" customHeight="1">
      <c r="A46" s="80" t="s">
        <v>79</v>
      </c>
      <c r="B46" s="80"/>
      <c r="C46" s="80"/>
      <c r="D46" s="80"/>
      <c r="E46" s="80"/>
      <c r="F46" s="10"/>
      <c r="G46" s="10"/>
      <c r="H46" s="10"/>
    </row>
    <row r="47" spans="1:8" ht="20.25" customHeight="1">
      <c r="A47" s="84" t="s">
        <v>22</v>
      </c>
      <c r="B47" s="84"/>
      <c r="C47" s="84"/>
      <c r="D47" s="84"/>
      <c r="E47" s="84"/>
      <c r="F47" s="33">
        <f>F49+F50+F65</f>
        <v>20467.96</v>
      </c>
      <c r="G47" s="33">
        <f>G49+G50+G65</f>
        <v>0</v>
      </c>
      <c r="H47" s="33">
        <f>H49+H50+H65</f>
        <v>0</v>
      </c>
    </row>
    <row r="48" spans="1:8" ht="15.75" customHeight="1">
      <c r="A48" s="80" t="s">
        <v>1</v>
      </c>
      <c r="B48" s="80"/>
      <c r="C48" s="80"/>
      <c r="D48" s="80"/>
      <c r="E48" s="80"/>
      <c r="F48" s="10"/>
      <c r="G48" s="10"/>
      <c r="H48" s="10"/>
    </row>
    <row r="49" spans="1:8" ht="23.25" customHeight="1">
      <c r="A49" s="80" t="s">
        <v>25</v>
      </c>
      <c r="B49" s="80"/>
      <c r="C49" s="80"/>
      <c r="D49" s="80"/>
      <c r="E49" s="80"/>
      <c r="F49" s="10"/>
      <c r="G49" s="10"/>
      <c r="H49" s="10"/>
    </row>
    <row r="50" spans="1:8" ht="30.75" customHeight="1">
      <c r="A50" s="80" t="s">
        <v>119</v>
      </c>
      <c r="B50" s="80"/>
      <c r="C50" s="80"/>
      <c r="D50" s="80"/>
      <c r="E50" s="80"/>
      <c r="F50" s="34">
        <f>SUM(F52:F64)</f>
        <v>20467.96</v>
      </c>
      <c r="G50" s="34">
        <f>SUM(G52:G64)</f>
        <v>0</v>
      </c>
      <c r="H50" s="34">
        <f>SUM(H52:H64)</f>
        <v>0</v>
      </c>
    </row>
    <row r="51" spans="1:8" ht="19.5" customHeight="1">
      <c r="A51" s="80" t="s">
        <v>2</v>
      </c>
      <c r="B51" s="80"/>
      <c r="C51" s="80"/>
      <c r="D51" s="80"/>
      <c r="E51" s="80"/>
      <c r="F51" s="10"/>
      <c r="G51" s="10"/>
      <c r="H51" s="10"/>
    </row>
    <row r="52" spans="1:8" ht="21" customHeight="1">
      <c r="A52" s="80" t="s">
        <v>64</v>
      </c>
      <c r="B52" s="80"/>
      <c r="C52" s="80"/>
      <c r="D52" s="80"/>
      <c r="E52" s="80"/>
      <c r="F52" s="10"/>
      <c r="G52" s="10"/>
      <c r="H52" s="10"/>
    </row>
    <row r="53" spans="1:8" ht="19.5" customHeight="1">
      <c r="A53" s="80" t="s">
        <v>65</v>
      </c>
      <c r="B53" s="80"/>
      <c r="C53" s="80"/>
      <c r="D53" s="80"/>
      <c r="E53" s="80"/>
      <c r="F53" s="10"/>
      <c r="G53" s="10"/>
      <c r="H53" s="10"/>
    </row>
    <row r="54" spans="1:8" ht="22.5" customHeight="1">
      <c r="A54" s="80" t="s">
        <v>66</v>
      </c>
      <c r="B54" s="80"/>
      <c r="C54" s="80"/>
      <c r="D54" s="80"/>
      <c r="E54" s="80"/>
      <c r="F54" s="10"/>
      <c r="G54" s="10"/>
      <c r="H54" s="10"/>
    </row>
    <row r="55" spans="1:8" ht="21" customHeight="1">
      <c r="A55" s="80" t="s">
        <v>67</v>
      </c>
      <c r="B55" s="80"/>
      <c r="C55" s="80"/>
      <c r="D55" s="80"/>
      <c r="E55" s="80"/>
      <c r="F55" s="10">
        <v>20467.96</v>
      </c>
      <c r="G55" s="10"/>
      <c r="H55" s="10"/>
    </row>
    <row r="56" spans="1:8" ht="21" customHeight="1">
      <c r="A56" s="80" t="s">
        <v>68</v>
      </c>
      <c r="B56" s="80"/>
      <c r="C56" s="80"/>
      <c r="D56" s="80"/>
      <c r="E56" s="80"/>
      <c r="F56" s="10"/>
      <c r="G56" s="10"/>
      <c r="H56" s="10"/>
    </row>
    <row r="57" spans="1:8" ht="21" customHeight="1">
      <c r="A57" s="80" t="s">
        <v>98</v>
      </c>
      <c r="B57" s="80"/>
      <c r="C57" s="80"/>
      <c r="D57" s="80"/>
      <c r="E57" s="80"/>
      <c r="F57" s="10"/>
      <c r="G57" s="10"/>
      <c r="H57" s="10"/>
    </row>
    <row r="58" spans="1:8" ht="21.75" customHeight="1">
      <c r="A58" s="80" t="s">
        <v>99</v>
      </c>
      <c r="B58" s="80"/>
      <c r="C58" s="80"/>
      <c r="D58" s="80"/>
      <c r="E58" s="80"/>
      <c r="F58" s="10"/>
      <c r="G58" s="10"/>
      <c r="H58" s="10"/>
    </row>
    <row r="59" spans="1:8" ht="21.75" customHeight="1">
      <c r="A59" s="80" t="s">
        <v>100</v>
      </c>
      <c r="B59" s="80"/>
      <c r="C59" s="80"/>
      <c r="D59" s="80"/>
      <c r="E59" s="80"/>
      <c r="F59" s="10"/>
      <c r="G59" s="10"/>
      <c r="H59" s="10"/>
    </row>
    <row r="60" spans="1:8" ht="19.5" customHeight="1">
      <c r="A60" s="80" t="s">
        <v>101</v>
      </c>
      <c r="B60" s="80"/>
      <c r="C60" s="80"/>
      <c r="D60" s="80"/>
      <c r="E60" s="80"/>
      <c r="F60" s="10"/>
      <c r="G60" s="10"/>
      <c r="H60" s="10"/>
    </row>
    <row r="61" spans="1:8" ht="20.25" customHeight="1">
      <c r="A61" s="80" t="s">
        <v>102</v>
      </c>
      <c r="B61" s="80"/>
      <c r="C61" s="80"/>
      <c r="D61" s="80"/>
      <c r="E61" s="80"/>
      <c r="F61" s="10"/>
      <c r="G61" s="10"/>
      <c r="H61" s="10"/>
    </row>
    <row r="62" spans="1:8" ht="21" customHeight="1">
      <c r="A62" s="80" t="s">
        <v>103</v>
      </c>
      <c r="B62" s="80"/>
      <c r="C62" s="80"/>
      <c r="D62" s="80"/>
      <c r="E62" s="80"/>
      <c r="F62" s="10"/>
      <c r="G62" s="10"/>
      <c r="H62" s="10"/>
    </row>
    <row r="63" spans="1:8" ht="19.5" customHeight="1">
      <c r="A63" s="80" t="s">
        <v>104</v>
      </c>
      <c r="B63" s="80"/>
      <c r="C63" s="80"/>
      <c r="D63" s="80"/>
      <c r="E63" s="80"/>
      <c r="F63" s="10"/>
      <c r="G63" s="10"/>
      <c r="H63" s="10"/>
    </row>
    <row r="64" spans="1:8" ht="21" customHeight="1">
      <c r="A64" s="80" t="s">
        <v>105</v>
      </c>
      <c r="B64" s="80"/>
      <c r="C64" s="80"/>
      <c r="D64" s="80"/>
      <c r="E64" s="80"/>
      <c r="F64" s="10"/>
      <c r="G64" s="10"/>
      <c r="H64" s="10"/>
    </row>
    <row r="65" spans="1:8" ht="50.25" customHeight="1">
      <c r="A65" s="80" t="s">
        <v>80</v>
      </c>
      <c r="B65" s="80"/>
      <c r="C65" s="80"/>
      <c r="D65" s="80"/>
      <c r="E65" s="80"/>
      <c r="F65" s="33">
        <f>SUM(F67:F79)</f>
        <v>0</v>
      </c>
      <c r="G65" s="33">
        <f>SUM(G67:G79)</f>
        <v>0</v>
      </c>
      <c r="H65" s="33">
        <f>SUM(H67:H79)</f>
        <v>0</v>
      </c>
    </row>
    <row r="66" spans="1:8" ht="19.5" customHeight="1">
      <c r="A66" s="80" t="s">
        <v>2</v>
      </c>
      <c r="B66" s="80"/>
      <c r="C66" s="80"/>
      <c r="D66" s="80"/>
      <c r="E66" s="80"/>
      <c r="F66" s="10"/>
      <c r="G66" s="10"/>
      <c r="H66" s="10"/>
    </row>
    <row r="67" spans="1:8" ht="23.25" customHeight="1">
      <c r="A67" s="80" t="s">
        <v>81</v>
      </c>
      <c r="B67" s="80"/>
      <c r="C67" s="80"/>
      <c r="D67" s="80"/>
      <c r="E67" s="80"/>
      <c r="F67" s="10"/>
      <c r="G67" s="10"/>
      <c r="H67" s="10"/>
    </row>
    <row r="68" spans="1:8" ht="24" customHeight="1">
      <c r="A68" s="80" t="s">
        <v>82</v>
      </c>
      <c r="B68" s="80"/>
      <c r="C68" s="80"/>
      <c r="D68" s="80"/>
      <c r="E68" s="80"/>
      <c r="F68" s="10"/>
      <c r="G68" s="10"/>
      <c r="H68" s="10"/>
    </row>
    <row r="69" spans="1:8" ht="22.5" customHeight="1">
      <c r="A69" s="85" t="s">
        <v>83</v>
      </c>
      <c r="B69" s="85"/>
      <c r="C69" s="85"/>
      <c r="D69" s="85"/>
      <c r="E69" s="85"/>
      <c r="F69" s="10"/>
      <c r="G69" s="10"/>
      <c r="H69" s="10"/>
    </row>
    <row r="70" spans="1:8" ht="26.25" customHeight="1">
      <c r="A70" s="80" t="s">
        <v>84</v>
      </c>
      <c r="B70" s="80"/>
      <c r="C70" s="80"/>
      <c r="D70" s="80"/>
      <c r="E70" s="80"/>
      <c r="F70" s="10"/>
      <c r="G70" s="10"/>
      <c r="H70" s="10"/>
    </row>
    <row r="71" spans="1:8" ht="22.5" customHeight="1">
      <c r="A71" s="80" t="s">
        <v>85</v>
      </c>
      <c r="B71" s="80"/>
      <c r="C71" s="80"/>
      <c r="D71" s="80"/>
      <c r="E71" s="80"/>
      <c r="F71" s="10"/>
      <c r="G71" s="10"/>
      <c r="H71" s="10"/>
    </row>
    <row r="72" spans="1:8" ht="20.25" customHeight="1">
      <c r="A72" s="80" t="s">
        <v>106</v>
      </c>
      <c r="B72" s="80"/>
      <c r="C72" s="80"/>
      <c r="D72" s="80"/>
      <c r="E72" s="80"/>
      <c r="F72" s="10"/>
      <c r="G72" s="10"/>
      <c r="H72" s="10"/>
    </row>
    <row r="73" spans="1:8" ht="22.5" customHeight="1">
      <c r="A73" s="80" t="s">
        <v>107</v>
      </c>
      <c r="B73" s="80"/>
      <c r="C73" s="80"/>
      <c r="D73" s="80"/>
      <c r="E73" s="80"/>
      <c r="F73" s="10"/>
      <c r="G73" s="10"/>
      <c r="H73" s="10"/>
    </row>
    <row r="74" spans="1:8" ht="23.25" customHeight="1">
      <c r="A74" s="80" t="s">
        <v>108</v>
      </c>
      <c r="B74" s="80"/>
      <c r="C74" s="80"/>
      <c r="D74" s="80"/>
      <c r="E74" s="80"/>
      <c r="F74" s="10"/>
      <c r="G74" s="10"/>
      <c r="H74" s="10"/>
    </row>
    <row r="75" spans="1:8" ht="24.75" customHeight="1">
      <c r="A75" s="80" t="s">
        <v>109</v>
      </c>
      <c r="B75" s="80"/>
      <c r="C75" s="80"/>
      <c r="D75" s="80"/>
      <c r="E75" s="80"/>
      <c r="F75" s="10"/>
      <c r="G75" s="10"/>
      <c r="H75" s="10"/>
    </row>
    <row r="76" spans="1:8" ht="19.5" customHeight="1">
      <c r="A76" s="80" t="s">
        <v>110</v>
      </c>
      <c r="B76" s="80"/>
      <c r="C76" s="80"/>
      <c r="D76" s="80"/>
      <c r="E76" s="80"/>
      <c r="F76" s="10"/>
      <c r="G76" s="10"/>
      <c r="H76" s="10"/>
    </row>
    <row r="77" spans="1:8" ht="19.5" customHeight="1">
      <c r="A77" s="80" t="s">
        <v>111</v>
      </c>
      <c r="B77" s="80"/>
      <c r="C77" s="80"/>
      <c r="D77" s="80"/>
      <c r="E77" s="80"/>
      <c r="F77" s="10"/>
      <c r="G77" s="10"/>
      <c r="H77" s="10"/>
    </row>
    <row r="78" spans="1:8" ht="19.5" customHeight="1">
      <c r="A78" s="80" t="s">
        <v>112</v>
      </c>
      <c r="B78" s="80"/>
      <c r="C78" s="80"/>
      <c r="D78" s="80"/>
      <c r="E78" s="80"/>
      <c r="F78" s="10"/>
      <c r="G78" s="10"/>
      <c r="H78" s="10"/>
    </row>
    <row r="79" spans="1:8" ht="19.5" customHeight="1">
      <c r="A79" s="80" t="s">
        <v>113</v>
      </c>
      <c r="B79" s="80"/>
      <c r="C79" s="80"/>
      <c r="D79" s="80"/>
      <c r="E79" s="80"/>
      <c r="F79" s="10"/>
      <c r="G79" s="10"/>
      <c r="H79" s="10"/>
    </row>
    <row r="80" spans="1:5" s="8" customFormat="1" ht="29.25" customHeight="1">
      <c r="A80" s="25"/>
      <c r="B80" s="25"/>
      <c r="C80" s="25"/>
      <c r="D80" s="25"/>
      <c r="E80" s="25"/>
    </row>
    <row r="81" ht="18" customHeight="1">
      <c r="D81" s="2"/>
    </row>
    <row r="82" ht="15.75" customHeight="1">
      <c r="D82" s="2"/>
    </row>
    <row r="83" ht="141.75" customHeight="1">
      <c r="D83" s="2"/>
    </row>
    <row r="84" ht="30" customHeight="1">
      <c r="D84" s="2"/>
    </row>
    <row r="85" ht="19.5" customHeight="1">
      <c r="D85" s="2"/>
    </row>
    <row r="86" ht="15.75" customHeight="1">
      <c r="D86" s="2"/>
    </row>
    <row r="87" ht="31.5" customHeight="1">
      <c r="D87" s="2"/>
    </row>
    <row r="88" ht="15.75" customHeight="1">
      <c r="D88" s="2"/>
    </row>
    <row r="89" ht="110.25" customHeight="1">
      <c r="D89" s="2"/>
    </row>
    <row r="90" ht="16.5" customHeight="1">
      <c r="D90" s="2"/>
    </row>
    <row r="91" ht="16.5" customHeight="1">
      <c r="D91" s="2"/>
    </row>
    <row r="92" ht="16.5" customHeight="1">
      <c r="D92" s="2"/>
    </row>
    <row r="93" ht="16.5" customHeight="1">
      <c r="D93" s="2"/>
    </row>
    <row r="94" ht="33" customHeight="1">
      <c r="D94" s="2"/>
    </row>
    <row r="95" ht="15" customHeight="1">
      <c r="D95" s="2"/>
    </row>
    <row r="96" ht="18" customHeight="1">
      <c r="D96" s="2"/>
    </row>
    <row r="97" ht="32.25" customHeight="1">
      <c r="D97" s="2"/>
    </row>
    <row r="98" ht="36" customHeight="1">
      <c r="D98" s="2"/>
    </row>
    <row r="99" s="20" customFormat="1" ht="13.5" customHeight="1"/>
    <row r="100" ht="14.25" customHeight="1">
      <c r="D100" s="2"/>
    </row>
    <row r="101" ht="30" customHeight="1">
      <c r="D101" s="2"/>
    </row>
    <row r="102" ht="16.5" customHeight="1">
      <c r="D102" s="2"/>
    </row>
    <row r="103" ht="16.5" customHeight="1">
      <c r="D103" s="2"/>
    </row>
    <row r="104" ht="19.5" customHeight="1">
      <c r="D104" s="2"/>
    </row>
    <row r="105" ht="33.75" customHeight="1">
      <c r="D105" s="2"/>
    </row>
    <row r="106" ht="16.5" customHeight="1">
      <c r="D106" s="2"/>
    </row>
    <row r="107" ht="16.5" customHeight="1">
      <c r="D107" s="2"/>
    </row>
    <row r="108" ht="13.5" customHeight="1">
      <c r="D108" s="2"/>
    </row>
    <row r="109" ht="15.75" customHeight="1">
      <c r="D109" s="2"/>
    </row>
    <row r="110" ht="14.25" customHeight="1">
      <c r="D110" s="2"/>
    </row>
    <row r="111" ht="30" customHeight="1">
      <c r="D111" s="2"/>
    </row>
    <row r="112" ht="30.75" customHeight="1">
      <c r="D112" s="2"/>
    </row>
    <row r="113" ht="15.75" customHeight="1">
      <c r="D113" s="2"/>
    </row>
    <row r="114" ht="32.25" customHeight="1">
      <c r="D114" s="2"/>
    </row>
    <row r="115" ht="12.75" customHeight="1">
      <c r="D115" s="2"/>
    </row>
    <row r="116" ht="48.75" customHeight="1">
      <c r="D116" s="2"/>
    </row>
    <row r="117" ht="19.5" customHeight="1">
      <c r="D117" s="2"/>
    </row>
    <row r="118" ht="19.5" customHeight="1">
      <c r="D118" s="2"/>
    </row>
    <row r="119" ht="34.5" customHeight="1">
      <c r="D119" s="2"/>
    </row>
    <row r="120" ht="45" customHeight="1">
      <c r="D120" s="2"/>
    </row>
    <row r="121" ht="19.5" customHeight="1">
      <c r="D121" s="2"/>
    </row>
    <row r="122" ht="30.75" customHeight="1">
      <c r="D122" s="2"/>
    </row>
    <row r="123" ht="20.25" customHeight="1">
      <c r="D123" s="2"/>
    </row>
    <row r="124" ht="35.25" customHeight="1">
      <c r="D124" s="2"/>
    </row>
    <row r="125" ht="38.25" customHeight="1">
      <c r="D125" s="2"/>
    </row>
    <row r="126" ht="34.5" customHeight="1">
      <c r="D126" s="2"/>
    </row>
    <row r="127" ht="28.5" customHeight="1">
      <c r="D127" s="2"/>
    </row>
    <row r="128" ht="33.75" customHeight="1">
      <c r="D128" s="2"/>
    </row>
    <row r="129" ht="20.25" customHeight="1">
      <c r="D129" s="2"/>
    </row>
    <row r="130" ht="30.75" customHeight="1">
      <c r="D130" s="2"/>
    </row>
    <row r="131" ht="30.75" customHeight="1">
      <c r="D131" s="2"/>
    </row>
    <row r="132" ht="15.75" customHeight="1">
      <c r="D132" s="2"/>
    </row>
    <row r="133" ht="28.5" customHeight="1">
      <c r="D133" s="2"/>
    </row>
    <row r="134" ht="28.5" customHeight="1">
      <c r="D134" s="2"/>
    </row>
    <row r="135" ht="29.25" customHeight="1">
      <c r="D135" s="2"/>
    </row>
    <row r="136" ht="29.25" customHeight="1">
      <c r="D136" s="2"/>
    </row>
    <row r="137" s="8" customFormat="1" ht="28.5" customHeight="1"/>
    <row r="138" ht="31.5" customHeight="1">
      <c r="D138" s="2"/>
    </row>
    <row r="139" ht="15">
      <c r="D139" s="2"/>
    </row>
    <row r="140" ht="23.25" customHeight="1">
      <c r="D140" s="2"/>
    </row>
    <row r="141" ht="30" customHeight="1">
      <c r="D141" s="2"/>
    </row>
    <row r="142" ht="15">
      <c r="D142" s="2"/>
    </row>
    <row r="143" ht="15">
      <c r="D143" s="2"/>
    </row>
    <row r="144" ht="15">
      <c r="D144" s="2"/>
    </row>
  </sheetData>
  <sheetProtection/>
  <mergeCells count="80">
    <mergeCell ref="A47:E47"/>
    <mergeCell ref="A41:E41"/>
    <mergeCell ref="A48:E48"/>
    <mergeCell ref="A76:E76"/>
    <mergeCell ref="A77:E77"/>
    <mergeCell ref="A78:E78"/>
    <mergeCell ref="A60:E60"/>
    <mergeCell ref="A55:E55"/>
    <mergeCell ref="A56:E56"/>
    <mergeCell ref="A67:E67"/>
    <mergeCell ref="A6:E6"/>
    <mergeCell ref="A1:G1"/>
    <mergeCell ref="A35:E35"/>
    <mergeCell ref="A9:E9"/>
    <mergeCell ref="A23:E23"/>
    <mergeCell ref="A50:E50"/>
    <mergeCell ref="A42:E42"/>
    <mergeCell ref="A38:E38"/>
    <mergeCell ref="A46:E46"/>
    <mergeCell ref="A44:E44"/>
    <mergeCell ref="A36:E36"/>
    <mergeCell ref="A37:E37"/>
    <mergeCell ref="A5:E5"/>
    <mergeCell ref="A10:E10"/>
    <mergeCell ref="A20:E20"/>
    <mergeCell ref="A13:E13"/>
    <mergeCell ref="A12:E12"/>
    <mergeCell ref="A11:E11"/>
    <mergeCell ref="A8:E8"/>
    <mergeCell ref="A7:E7"/>
    <mergeCell ref="A28:E28"/>
    <mergeCell ref="A29:E29"/>
    <mergeCell ref="A30:E30"/>
    <mergeCell ref="A31:E31"/>
    <mergeCell ref="A22:E22"/>
    <mergeCell ref="A45:E45"/>
    <mergeCell ref="A39:E39"/>
    <mergeCell ref="A40:E40"/>
    <mergeCell ref="A26:E26"/>
    <mergeCell ref="A27:E27"/>
    <mergeCell ref="A49:E49"/>
    <mergeCell ref="A18:E18"/>
    <mergeCell ref="A14:E14"/>
    <mergeCell ref="A24:E24"/>
    <mergeCell ref="A25:E25"/>
    <mergeCell ref="A73:E73"/>
    <mergeCell ref="A21:E21"/>
    <mergeCell ref="A33:E33"/>
    <mergeCell ref="A34:E34"/>
    <mergeCell ref="A32:E32"/>
    <mergeCell ref="A70:E70"/>
    <mergeCell ref="A71:E71"/>
    <mergeCell ref="A52:E52"/>
    <mergeCell ref="A79:E79"/>
    <mergeCell ref="A53:E53"/>
    <mergeCell ref="A57:E57"/>
    <mergeCell ref="A64:E64"/>
    <mergeCell ref="A54:E54"/>
    <mergeCell ref="A59:E59"/>
    <mergeCell ref="A63:E63"/>
    <mergeCell ref="A75:E75"/>
    <mergeCell ref="A58:E58"/>
    <mergeCell ref="A72:E72"/>
    <mergeCell ref="A68:E68"/>
    <mergeCell ref="A4:E4"/>
    <mergeCell ref="A43:E43"/>
    <mergeCell ref="A69:E69"/>
    <mergeCell ref="A65:E65"/>
    <mergeCell ref="A62:E62"/>
    <mergeCell ref="A74:E74"/>
    <mergeCell ref="G2:H2"/>
    <mergeCell ref="F2:F3"/>
    <mergeCell ref="A2:E3"/>
    <mergeCell ref="A61:E61"/>
    <mergeCell ref="A15:E15"/>
    <mergeCell ref="A66:E66"/>
    <mergeCell ref="A16:E16"/>
    <mergeCell ref="A17:E17"/>
    <mergeCell ref="A19:E19"/>
    <mergeCell ref="A51:E51"/>
  </mergeCells>
  <printOptions/>
  <pageMargins left="0.3937007874015748" right="0" top="0" bottom="0" header="0.5118110236220472" footer="0.15748031496062992"/>
  <pageSetup horizontalDpi="600" verticalDpi="600" orientation="portrait" paperSize="9" scale="88" r:id="rId1"/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95" zoomScaleSheetLayoutView="95" zoomScalePageLayoutView="0" workbookViewId="0" topLeftCell="A1">
      <selection activeCell="E24" sqref="E24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7.125" style="0" customWidth="1"/>
    <col min="4" max="4" width="11.00390625" style="0" customWidth="1"/>
    <col min="5" max="5" width="15.625" style="0" customWidth="1"/>
    <col min="6" max="6" width="13.625" style="0" customWidth="1"/>
    <col min="7" max="7" width="12.875" style="0" customWidth="1"/>
    <col min="8" max="8" width="14.625" style="0" customWidth="1"/>
    <col min="9" max="9" width="13.00390625" style="0" customWidth="1"/>
    <col min="10" max="10" width="13.75390625" style="0" customWidth="1"/>
    <col min="11" max="11" width="1.12109375" style="0" customWidth="1"/>
  </cols>
  <sheetData>
    <row r="1" spans="1:10" ht="28.5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 customHeight="1">
      <c r="A2" s="41"/>
      <c r="B2" s="41"/>
      <c r="C2" s="41"/>
      <c r="D2" s="41"/>
      <c r="E2" s="41"/>
      <c r="F2" s="41"/>
      <c r="G2" s="41"/>
      <c r="H2" s="40"/>
      <c r="I2" s="40"/>
      <c r="J2" s="40"/>
    </row>
    <row r="3" spans="1:10" ht="14.25" customHeight="1">
      <c r="A3" s="104" t="s">
        <v>0</v>
      </c>
      <c r="B3" s="105"/>
      <c r="C3" s="106"/>
      <c r="D3" s="111" t="s">
        <v>27</v>
      </c>
      <c r="E3" s="90" t="s">
        <v>3</v>
      </c>
      <c r="F3" s="91"/>
      <c r="G3" s="92"/>
      <c r="H3" s="93" t="s">
        <v>4</v>
      </c>
      <c r="I3" s="93"/>
      <c r="J3" s="93"/>
    </row>
    <row r="4" spans="1:10" ht="22.5" customHeight="1">
      <c r="A4" s="107"/>
      <c r="B4" s="66"/>
      <c r="C4" s="108"/>
      <c r="D4" s="112"/>
      <c r="E4" s="94" t="s">
        <v>148</v>
      </c>
      <c r="F4" s="97" t="s">
        <v>139</v>
      </c>
      <c r="G4" s="97"/>
      <c r="H4" s="101" t="s">
        <v>140</v>
      </c>
      <c r="I4" s="102"/>
      <c r="J4" s="103"/>
    </row>
    <row r="5" spans="1:10" ht="18" customHeight="1">
      <c r="A5" s="107"/>
      <c r="B5" s="66"/>
      <c r="C5" s="108"/>
      <c r="D5" s="112"/>
      <c r="E5" s="95"/>
      <c r="F5" s="94" t="s">
        <v>143</v>
      </c>
      <c r="G5" s="94" t="s">
        <v>149</v>
      </c>
      <c r="H5" s="97" t="s">
        <v>150</v>
      </c>
      <c r="I5" s="97" t="s">
        <v>139</v>
      </c>
      <c r="J5" s="97"/>
    </row>
    <row r="6" spans="1:10" ht="51.75" customHeight="1">
      <c r="A6" s="109"/>
      <c r="B6" s="75"/>
      <c r="C6" s="110"/>
      <c r="D6" s="113"/>
      <c r="E6" s="96"/>
      <c r="F6" s="96"/>
      <c r="G6" s="96"/>
      <c r="H6" s="97"/>
      <c r="I6" s="44" t="s">
        <v>143</v>
      </c>
      <c r="J6" s="44" t="s">
        <v>149</v>
      </c>
    </row>
    <row r="7" spans="1:10" ht="15" customHeight="1">
      <c r="A7" s="98" t="s">
        <v>23</v>
      </c>
      <c r="B7" s="99"/>
      <c r="C7" s="100"/>
      <c r="D7" s="9" t="s">
        <v>28</v>
      </c>
      <c r="E7" s="34">
        <f>H7</f>
        <v>0</v>
      </c>
      <c r="F7" s="34">
        <f>I7</f>
        <v>0</v>
      </c>
      <c r="G7" s="34">
        <f>J7</f>
        <v>0</v>
      </c>
      <c r="H7" s="34">
        <f>'прилож.фин.обес.'!H8+'прил.содерж.'!H8+'прил.внебюджет'!H8+'прил.фин.обесп-субвенции'!H8</f>
        <v>0</v>
      </c>
      <c r="I7" s="34">
        <f>'прилож.фин.обес.'!I8+'прил.содерж.'!I8+'прил.внебюджет'!I8+'прил.фин.обесп-субвенции'!I8</f>
        <v>0</v>
      </c>
      <c r="J7" s="34">
        <f>'прилож.фин.обес.'!J8+'прил.содерж.'!J8+'прил.внебюджет'!J8+'прил.фин.обесп-субвенции'!J8</f>
        <v>0</v>
      </c>
    </row>
    <row r="8" spans="1:15" ht="15" customHeight="1">
      <c r="A8" s="114" t="s">
        <v>5</v>
      </c>
      <c r="B8" s="115"/>
      <c r="C8" s="116"/>
      <c r="D8" s="9" t="s">
        <v>28</v>
      </c>
      <c r="E8" s="33">
        <f aca="true" t="shared" si="0" ref="E8:J8">E10+E11+E12+E17+E20</f>
        <v>19304673</v>
      </c>
      <c r="F8" s="33">
        <f t="shared" si="0"/>
        <v>18816500</v>
      </c>
      <c r="G8" s="33">
        <f t="shared" si="0"/>
        <v>20912100</v>
      </c>
      <c r="H8" s="33">
        <f>H10+H11+H12+H17+H20</f>
        <v>19304673</v>
      </c>
      <c r="I8" s="33">
        <f t="shared" si="0"/>
        <v>18816500</v>
      </c>
      <c r="J8" s="33">
        <f t="shared" si="0"/>
        <v>20912100</v>
      </c>
      <c r="M8" s="55">
        <f>H7+H8-H22</f>
        <v>19100</v>
      </c>
      <c r="N8" s="55">
        <f>I7+I8-I22</f>
        <v>15100</v>
      </c>
      <c r="O8" s="55">
        <f>J7+J8-J22</f>
        <v>14000</v>
      </c>
    </row>
    <row r="9" spans="1:10" ht="15" customHeight="1">
      <c r="A9" s="98" t="s">
        <v>6</v>
      </c>
      <c r="B9" s="99"/>
      <c r="C9" s="100"/>
      <c r="D9" s="9" t="s">
        <v>28</v>
      </c>
      <c r="E9" s="34"/>
      <c r="F9" s="34"/>
      <c r="G9" s="34"/>
      <c r="H9" s="34"/>
      <c r="I9" s="34"/>
      <c r="J9" s="34"/>
    </row>
    <row r="10" spans="1:10" ht="33" customHeight="1">
      <c r="A10" s="98" t="s">
        <v>120</v>
      </c>
      <c r="B10" s="99"/>
      <c r="C10" s="100"/>
      <c r="D10" s="9" t="s">
        <v>28</v>
      </c>
      <c r="E10" s="34">
        <f>H10</f>
        <v>16535573</v>
      </c>
      <c r="F10" s="34">
        <f aca="true" t="shared" si="1" ref="F10:G12">I10</f>
        <v>15801400</v>
      </c>
      <c r="G10" s="34">
        <f t="shared" si="1"/>
        <v>17698100</v>
      </c>
      <c r="H10" s="34">
        <f>'прилож.фин.обес.'!H9+'прил.содерж.'!H9+'прил.фин.обесп-субвенции'!H9</f>
        <v>16535573</v>
      </c>
      <c r="I10" s="34">
        <f>'прилож.фин.обес.'!I9+'прил.содерж.'!I9+'прил.фин.обесп-субвенции'!I9</f>
        <v>15801400</v>
      </c>
      <c r="J10" s="34">
        <f>'прилож.фин.обес.'!J9+'прил.содерж.'!J9+'прил.фин.обесп-субвенции'!J9</f>
        <v>17698100</v>
      </c>
    </row>
    <row r="11" spans="1:10" ht="15">
      <c r="A11" s="89" t="s">
        <v>134</v>
      </c>
      <c r="B11" s="89"/>
      <c r="C11" s="89"/>
      <c r="D11" s="9"/>
      <c r="E11" s="34">
        <f>H11</f>
        <v>19100</v>
      </c>
      <c r="F11" s="34">
        <f t="shared" si="1"/>
        <v>15100</v>
      </c>
      <c r="G11" s="34">
        <f>J11</f>
        <v>14000</v>
      </c>
      <c r="H11" s="54">
        <v>19100</v>
      </c>
      <c r="I11" s="54">
        <v>15100</v>
      </c>
      <c r="J11" s="54">
        <v>14000</v>
      </c>
    </row>
    <row r="12" spans="1:10" ht="78.75" customHeight="1">
      <c r="A12" s="89" t="s">
        <v>129</v>
      </c>
      <c r="B12" s="89"/>
      <c r="C12" s="89"/>
      <c r="D12" s="9" t="s">
        <v>28</v>
      </c>
      <c r="E12" s="34">
        <f>H12</f>
        <v>0</v>
      </c>
      <c r="F12" s="34">
        <f t="shared" si="1"/>
        <v>0</v>
      </c>
      <c r="G12" s="34">
        <f t="shared" si="1"/>
        <v>0</v>
      </c>
      <c r="H12" s="34"/>
      <c r="I12" s="34"/>
      <c r="J12" s="34"/>
    </row>
    <row r="13" spans="1:10" ht="15">
      <c r="A13" s="89" t="s">
        <v>6</v>
      </c>
      <c r="B13" s="89"/>
      <c r="C13" s="89"/>
      <c r="D13" s="9" t="s">
        <v>28</v>
      </c>
      <c r="E13" s="34"/>
      <c r="F13" s="34"/>
      <c r="G13" s="34"/>
      <c r="H13" s="34"/>
      <c r="I13" s="34"/>
      <c r="J13" s="34"/>
    </row>
    <row r="14" spans="1:10" ht="15">
      <c r="A14" s="98" t="s">
        <v>48</v>
      </c>
      <c r="B14" s="99"/>
      <c r="C14" s="100"/>
      <c r="D14" s="9" t="s">
        <v>28</v>
      </c>
      <c r="E14" s="34">
        <f>H14</f>
        <v>0</v>
      </c>
      <c r="F14" s="34">
        <f aca="true" t="shared" si="2" ref="F14:G19">I14</f>
        <v>0</v>
      </c>
      <c r="G14" s="34">
        <f t="shared" si="2"/>
        <v>0</v>
      </c>
      <c r="H14" s="34"/>
      <c r="I14" s="34"/>
      <c r="J14" s="34"/>
    </row>
    <row r="15" spans="1:10" ht="15">
      <c r="A15" s="98" t="s">
        <v>49</v>
      </c>
      <c r="B15" s="99"/>
      <c r="C15" s="100"/>
      <c r="D15" s="9" t="s">
        <v>28</v>
      </c>
      <c r="E15" s="34">
        <f aca="true" t="shared" si="3" ref="E15:E21">H15</f>
        <v>0</v>
      </c>
      <c r="F15" s="34">
        <f t="shared" si="2"/>
        <v>0</v>
      </c>
      <c r="G15" s="34">
        <f t="shared" si="2"/>
        <v>0</v>
      </c>
      <c r="H15" s="34"/>
      <c r="I15" s="34"/>
      <c r="J15" s="34"/>
    </row>
    <row r="16" spans="1:10" ht="15">
      <c r="A16" s="23"/>
      <c r="B16" s="19"/>
      <c r="C16" s="24"/>
      <c r="D16" s="9"/>
      <c r="E16" s="34">
        <f t="shared" si="3"/>
        <v>0</v>
      </c>
      <c r="F16" s="34">
        <f t="shared" si="2"/>
        <v>0</v>
      </c>
      <c r="G16" s="34">
        <f t="shared" si="2"/>
        <v>0</v>
      </c>
      <c r="H16" s="34"/>
      <c r="I16" s="34"/>
      <c r="J16" s="34"/>
    </row>
    <row r="17" spans="1:10" ht="15">
      <c r="A17" s="89" t="s">
        <v>50</v>
      </c>
      <c r="B17" s="89"/>
      <c r="C17" s="89"/>
      <c r="D17" s="9" t="s">
        <v>28</v>
      </c>
      <c r="E17" s="34">
        <f t="shared" si="3"/>
        <v>2750000</v>
      </c>
      <c r="F17" s="34">
        <f t="shared" si="2"/>
        <v>3000000</v>
      </c>
      <c r="G17" s="34">
        <f t="shared" si="2"/>
        <v>3200000</v>
      </c>
      <c r="H17" s="34">
        <f>'прил.внебюджет'!H9</f>
        <v>2750000</v>
      </c>
      <c r="I17" s="34">
        <f>'прил.внебюджет'!I9</f>
        <v>3000000</v>
      </c>
      <c r="J17" s="34">
        <f>'прил.внебюджет'!J9</f>
        <v>3200000</v>
      </c>
    </row>
    <row r="18" spans="1:10" ht="15">
      <c r="A18" s="123" t="s">
        <v>6</v>
      </c>
      <c r="B18" s="124"/>
      <c r="C18" s="125"/>
      <c r="D18" s="29" t="s">
        <v>28</v>
      </c>
      <c r="E18" s="34">
        <f t="shared" si="3"/>
        <v>0</v>
      </c>
      <c r="F18" s="34">
        <f t="shared" si="2"/>
        <v>0</v>
      </c>
      <c r="G18" s="34">
        <f t="shared" si="2"/>
        <v>0</v>
      </c>
      <c r="H18" s="35"/>
      <c r="I18" s="35"/>
      <c r="J18" s="35"/>
    </row>
    <row r="19" spans="1:10" ht="15">
      <c r="A19" s="98"/>
      <c r="B19" s="99"/>
      <c r="C19" s="100"/>
      <c r="D19" s="9"/>
      <c r="E19" s="34">
        <f t="shared" si="3"/>
        <v>0</v>
      </c>
      <c r="F19" s="34">
        <f t="shared" si="2"/>
        <v>0</v>
      </c>
      <c r="G19" s="34">
        <f t="shared" si="2"/>
        <v>0</v>
      </c>
      <c r="H19" s="34"/>
      <c r="I19" s="34"/>
      <c r="J19" s="34"/>
    </row>
    <row r="20" spans="1:10" ht="15">
      <c r="A20" s="89" t="s">
        <v>52</v>
      </c>
      <c r="B20" s="89"/>
      <c r="C20" s="89"/>
      <c r="D20" s="9" t="s">
        <v>28</v>
      </c>
      <c r="E20" s="34">
        <f t="shared" si="3"/>
        <v>0</v>
      </c>
      <c r="F20" s="34">
        <f aca="true" t="shared" si="4" ref="F20:G22">I20</f>
        <v>0</v>
      </c>
      <c r="G20" s="34">
        <f t="shared" si="4"/>
        <v>0</v>
      </c>
      <c r="H20" s="34"/>
      <c r="I20" s="34"/>
      <c r="J20" s="34"/>
    </row>
    <row r="21" spans="1:10" ht="31.5" customHeight="1">
      <c r="A21" s="89" t="s">
        <v>26</v>
      </c>
      <c r="B21" s="89"/>
      <c r="C21" s="89"/>
      <c r="D21" s="9" t="s">
        <v>28</v>
      </c>
      <c r="E21" s="34">
        <f t="shared" si="3"/>
        <v>0</v>
      </c>
      <c r="F21" s="34">
        <f t="shared" si="4"/>
        <v>0</v>
      </c>
      <c r="G21" s="34">
        <f t="shared" si="4"/>
        <v>0</v>
      </c>
      <c r="H21" s="34">
        <f>H7+H10+H17-H22</f>
        <v>0</v>
      </c>
      <c r="I21" s="34">
        <f>I7+I10+I17-I22</f>
        <v>0</v>
      </c>
      <c r="J21" s="34">
        <f>J7+J10+J17-J22</f>
        <v>0</v>
      </c>
    </row>
    <row r="22" spans="1:10" ht="14.25">
      <c r="A22" s="119" t="s">
        <v>7</v>
      </c>
      <c r="B22" s="119"/>
      <c r="C22" s="119"/>
      <c r="D22" s="12">
        <v>900</v>
      </c>
      <c r="E22" s="33">
        <f>H22</f>
        <v>19285573</v>
      </c>
      <c r="F22" s="33">
        <f t="shared" si="4"/>
        <v>18801400</v>
      </c>
      <c r="G22" s="33">
        <f t="shared" si="4"/>
        <v>20898100</v>
      </c>
      <c r="H22" s="33">
        <f>H24+H29+H45+H40+H44</f>
        <v>19285573</v>
      </c>
      <c r="I22" s="33">
        <f>I24+I29+I45+I40+I44</f>
        <v>18801400</v>
      </c>
      <c r="J22" s="33">
        <f>J24+J29+J45+J40+J44</f>
        <v>20898100</v>
      </c>
    </row>
    <row r="23" spans="1:10" ht="15">
      <c r="A23" s="89" t="s">
        <v>6</v>
      </c>
      <c r="B23" s="89"/>
      <c r="C23" s="89"/>
      <c r="D23" s="9"/>
      <c r="E23" s="34"/>
      <c r="F23" s="34"/>
      <c r="G23" s="34"/>
      <c r="H23" s="34"/>
      <c r="I23" s="34"/>
      <c r="J23" s="34"/>
    </row>
    <row r="24" spans="1:10" ht="32.25" customHeight="1">
      <c r="A24" s="118" t="s">
        <v>90</v>
      </c>
      <c r="B24" s="118"/>
      <c r="C24" s="118"/>
      <c r="D24" s="17">
        <v>210</v>
      </c>
      <c r="E24" s="34">
        <f aca="true" t="shared" si="5" ref="E24:J24">E26+E27+E28</f>
        <v>12811074</v>
      </c>
      <c r="F24" s="34">
        <f t="shared" si="5"/>
        <v>14976900</v>
      </c>
      <c r="G24" s="34">
        <f t="shared" si="5"/>
        <v>16867500</v>
      </c>
      <c r="H24" s="34">
        <f>H26+H27+H28</f>
        <v>12811074</v>
      </c>
      <c r="I24" s="34">
        <f t="shared" si="5"/>
        <v>14976900</v>
      </c>
      <c r="J24" s="34">
        <f t="shared" si="5"/>
        <v>16867500</v>
      </c>
    </row>
    <row r="25" spans="1:10" ht="15">
      <c r="A25" s="81" t="s">
        <v>1</v>
      </c>
      <c r="B25" s="86"/>
      <c r="C25" s="86"/>
      <c r="D25" s="19"/>
      <c r="E25" s="36"/>
      <c r="F25" s="36"/>
      <c r="G25" s="36"/>
      <c r="H25" s="34"/>
      <c r="I25" s="34"/>
      <c r="J25" s="34"/>
    </row>
    <row r="26" spans="1:10" ht="15">
      <c r="A26" s="89" t="s">
        <v>30</v>
      </c>
      <c r="B26" s="89"/>
      <c r="C26" s="89"/>
      <c r="D26" s="17">
        <v>211</v>
      </c>
      <c r="E26" s="34">
        <f>H26</f>
        <v>9839535</v>
      </c>
      <c r="F26" s="34">
        <f aca="true" t="shared" si="6" ref="F26:G28">I26</f>
        <v>11473500</v>
      </c>
      <c r="G26" s="34">
        <f t="shared" si="6"/>
        <v>12925600</v>
      </c>
      <c r="H26" s="34">
        <f>'прилож.фин.обес.'!H14+'прил.содерж.'!H14+'прил.внебюджет'!H14+'прил.фин.обесп-субвенции'!H14</f>
        <v>9839535</v>
      </c>
      <c r="I26" s="34">
        <f>'прилож.фин.обес.'!I14+'прил.содерж.'!I14+'прил.внебюджет'!I14+'прил.фин.обесп-субвенции'!I14</f>
        <v>11473500</v>
      </c>
      <c r="J26" s="34">
        <f>'прилож.фин.обес.'!J14+'прил.содерж.'!J14+'прил.внебюджет'!J14+'прил.фин.обесп-субвенции'!J14</f>
        <v>12925600</v>
      </c>
    </row>
    <row r="27" spans="1:10" ht="15">
      <c r="A27" s="117" t="s">
        <v>31</v>
      </c>
      <c r="B27" s="117"/>
      <c r="C27" s="117"/>
      <c r="D27" s="17">
        <v>212</v>
      </c>
      <c r="E27" s="34">
        <f>H27</f>
        <v>0</v>
      </c>
      <c r="F27" s="34">
        <f t="shared" si="6"/>
        <v>38400</v>
      </c>
      <c r="G27" s="34">
        <f t="shared" si="6"/>
        <v>38400</v>
      </c>
      <c r="H27" s="34">
        <f>'прилож.фин.обес.'!H15+'прил.содерж.'!H15+'прил.внебюджет'!H15+'прил.фин.обесп-субвенции'!H15</f>
        <v>0</v>
      </c>
      <c r="I27" s="34">
        <f>'прилож.фин.обес.'!I15+'прил.содерж.'!I15+'прил.внебюджет'!I15+'прил.фин.обесп-субвенции'!I15</f>
        <v>38400</v>
      </c>
      <c r="J27" s="34">
        <f>'прилож.фин.обес.'!J15+'прил.содерж.'!J15+'прил.внебюджет'!J15+'прил.фин.обесп-субвенции'!J15</f>
        <v>38400</v>
      </c>
    </row>
    <row r="28" spans="1:10" ht="19.5" customHeight="1">
      <c r="A28" s="89" t="s">
        <v>32</v>
      </c>
      <c r="B28" s="89"/>
      <c r="C28" s="89"/>
      <c r="D28" s="17">
        <v>213</v>
      </c>
      <c r="E28" s="34">
        <f>H28</f>
        <v>2971539</v>
      </c>
      <c r="F28" s="34">
        <f t="shared" si="6"/>
        <v>3465000</v>
      </c>
      <c r="G28" s="34">
        <f t="shared" si="6"/>
        <v>3903500</v>
      </c>
      <c r="H28" s="34">
        <f>'прилож.фин.обес.'!H16+'прил.содерж.'!H16+'прил.внебюджет'!H16+'прил.фин.обесп-субвенции'!H16</f>
        <v>2971539</v>
      </c>
      <c r="I28" s="34">
        <f>'прилож.фин.обес.'!I16+'прил.содерж.'!I16+'прил.внебюджет'!I16+'прил.фин.обесп-субвенции'!I16</f>
        <v>3465000</v>
      </c>
      <c r="J28" s="34">
        <f>'прилож.фин.обес.'!J16+'прил.содерж.'!J16+'прил.внебюджет'!J16+'прил.фин.обесп-субвенции'!J16</f>
        <v>3903500</v>
      </c>
    </row>
    <row r="29" spans="1:10" ht="15">
      <c r="A29" s="89" t="s">
        <v>91</v>
      </c>
      <c r="B29" s="89"/>
      <c r="C29" s="89"/>
      <c r="D29" s="17">
        <v>220</v>
      </c>
      <c r="E29" s="34">
        <f>E31+E32+E33+E34+E35+E36</f>
        <v>1796191</v>
      </c>
      <c r="F29" s="34">
        <f>F31+F32+F33+F34+F35+F36</f>
        <v>854800</v>
      </c>
      <c r="G29" s="34">
        <f>G31+G32+G33+G34+G35+G36</f>
        <v>930500</v>
      </c>
      <c r="H29" s="34">
        <f>'прилож.фин.обес.'!H17+'прил.содерж.'!H17+'прил.внебюджет'!H17+'прил.фин.обесп-субвенции'!H17</f>
        <v>1796191</v>
      </c>
      <c r="I29" s="34">
        <f>'прилож.фин.обес.'!I17+'прил.содерж.'!I17+'прил.внебюджет'!I17+'прил.фин.обесп-субвенции'!I17</f>
        <v>854800</v>
      </c>
      <c r="J29" s="34">
        <f>'прилож.фин.обес.'!J17+'прил.содерж.'!J17+'прил.внебюджет'!J17+'прил.фин.обесп-субвенции'!J17</f>
        <v>930500</v>
      </c>
    </row>
    <row r="30" spans="1:10" ht="15">
      <c r="A30" s="81" t="s">
        <v>1</v>
      </c>
      <c r="B30" s="86"/>
      <c r="C30" s="86"/>
      <c r="D30" s="17"/>
      <c r="E30" s="34"/>
      <c r="F30" s="34"/>
      <c r="G30" s="34"/>
      <c r="H30" s="34"/>
      <c r="I30" s="34"/>
      <c r="J30" s="34"/>
    </row>
    <row r="31" spans="1:10" ht="15">
      <c r="A31" s="89" t="s">
        <v>33</v>
      </c>
      <c r="B31" s="89"/>
      <c r="C31" s="89"/>
      <c r="D31" s="17">
        <v>221</v>
      </c>
      <c r="E31" s="34">
        <f aca="true" t="shared" si="7" ref="E31:E40">H31</f>
        <v>71000</v>
      </c>
      <c r="F31" s="34">
        <f aca="true" t="shared" si="8" ref="F31:F40">I31</f>
        <v>35000</v>
      </c>
      <c r="G31" s="34">
        <f aca="true" t="shared" si="9" ref="G31:G40">J31</f>
        <v>35000</v>
      </c>
      <c r="H31" s="34">
        <f>'прилож.фин.обес.'!H19+'прил.содерж.'!H19+'прил.внебюджет'!H19+'прил.фин.обесп-субвенции'!H19</f>
        <v>71000</v>
      </c>
      <c r="I31" s="34">
        <f>'прилож.фин.обес.'!I19+'прил.содерж.'!I19+'прил.внебюджет'!I19+'прил.фин.обесп-субвенции'!I19</f>
        <v>35000</v>
      </c>
      <c r="J31" s="34">
        <f>'прилож.фин.обес.'!J19+'прил.содерж.'!J19+'прил.внебюджет'!J19+'прил.фин.обесп-субвенции'!J19</f>
        <v>35000</v>
      </c>
    </row>
    <row r="32" spans="1:10" ht="15">
      <c r="A32" s="89" t="s">
        <v>34</v>
      </c>
      <c r="B32" s="89"/>
      <c r="C32" s="89"/>
      <c r="D32" s="17">
        <v>222</v>
      </c>
      <c r="E32" s="34">
        <f t="shared" si="7"/>
        <v>0</v>
      </c>
      <c r="F32" s="34">
        <f t="shared" si="8"/>
        <v>0</v>
      </c>
      <c r="G32" s="34">
        <f t="shared" si="9"/>
        <v>0</v>
      </c>
      <c r="H32" s="34">
        <f>'прилож.фин.обес.'!H20+'прил.содерж.'!H20+'прил.внебюджет'!H20+'прил.фин.обесп-субвенции'!H20</f>
        <v>0</v>
      </c>
      <c r="I32" s="34">
        <f>'прилож.фин.обес.'!I20+'прил.содерж.'!I20+'прил.внебюджет'!I20+'прил.фин.обесп-субвенции'!I20</f>
        <v>0</v>
      </c>
      <c r="J32" s="34">
        <f>'прилож.фин.обес.'!J20+'прил.содерж.'!J20+'прил.внебюджет'!J20+'прил.фин.обесп-субвенции'!J20</f>
        <v>0</v>
      </c>
    </row>
    <row r="33" spans="1:10" ht="15">
      <c r="A33" s="89" t="s">
        <v>35</v>
      </c>
      <c r="B33" s="89"/>
      <c r="C33" s="89"/>
      <c r="D33" s="17">
        <v>223</v>
      </c>
      <c r="E33" s="34">
        <f t="shared" si="7"/>
        <v>1452300</v>
      </c>
      <c r="F33" s="34">
        <f t="shared" si="8"/>
        <v>668100</v>
      </c>
      <c r="G33" s="34">
        <f t="shared" si="9"/>
        <v>756300</v>
      </c>
      <c r="H33" s="34">
        <f>'прилож.фин.обес.'!H21+'прил.содерж.'!H21+'прил.внебюджет'!H21+'прил.фин.обесп-субвенции'!H21</f>
        <v>1452300</v>
      </c>
      <c r="I33" s="34">
        <f>'прилож.фин.обес.'!I21+'прил.содерж.'!I21+'прил.внебюджет'!I21+'прил.фин.обесп-субвенции'!I21</f>
        <v>668100</v>
      </c>
      <c r="J33" s="34">
        <f>'прилож.фин.обес.'!J21+'прил.содерж.'!J21+'прил.внебюджет'!J21+'прил.фин.обесп-субвенции'!J21</f>
        <v>756300</v>
      </c>
    </row>
    <row r="34" spans="1:10" ht="15">
      <c r="A34" s="89" t="s">
        <v>36</v>
      </c>
      <c r="B34" s="89"/>
      <c r="C34" s="89"/>
      <c r="D34" s="17">
        <v>224</v>
      </c>
      <c r="E34" s="34">
        <f t="shared" si="7"/>
        <v>0</v>
      </c>
      <c r="F34" s="34">
        <f t="shared" si="8"/>
        <v>0</v>
      </c>
      <c r="G34" s="34">
        <f t="shared" si="9"/>
        <v>0</v>
      </c>
      <c r="H34" s="34">
        <f>'прилож.фин.обес.'!H22+'прил.содерж.'!H22+'прил.внебюджет'!H22+'прил.фин.обесп-субвенции'!H22</f>
        <v>0</v>
      </c>
      <c r="I34" s="34">
        <f>'прилож.фин.обес.'!I22+'прил.содерж.'!I22+'прил.внебюджет'!I22+'прил.фин.обесп-субвенции'!I22</f>
        <v>0</v>
      </c>
      <c r="J34" s="34">
        <f>'прилож.фин.обес.'!J22+'прил.содерж.'!J22+'прил.внебюджет'!J22+'прил.фин.обесп-субвенции'!J22</f>
        <v>0</v>
      </c>
    </row>
    <row r="35" spans="1:10" ht="15">
      <c r="A35" s="89" t="s">
        <v>37</v>
      </c>
      <c r="B35" s="89"/>
      <c r="C35" s="89"/>
      <c r="D35" s="17">
        <v>225</v>
      </c>
      <c r="E35" s="34">
        <f t="shared" si="7"/>
        <v>67021</v>
      </c>
      <c r="F35" s="34">
        <f t="shared" si="8"/>
        <v>54500</v>
      </c>
      <c r="G35" s="34">
        <f t="shared" si="9"/>
        <v>42000</v>
      </c>
      <c r="H35" s="34">
        <f>'прилож.фин.обес.'!H23+'прил.содерж.'!H23+'прил.внебюджет'!H23+'прил.фин.обесп-субвенции'!H23</f>
        <v>67021</v>
      </c>
      <c r="I35" s="34">
        <f>'прилож.фин.обес.'!I23+'прил.содерж.'!I23+'прил.внебюджет'!I23+'прил.фин.обесп-субвенции'!I23</f>
        <v>54500</v>
      </c>
      <c r="J35" s="34">
        <f>'прилож.фин.обес.'!J23+'прил.содерж.'!J23+'прил.внебюджет'!J23+'прил.фин.обесп-субвенции'!J23</f>
        <v>42000</v>
      </c>
    </row>
    <row r="36" spans="1:10" ht="15">
      <c r="A36" s="89" t="s">
        <v>38</v>
      </c>
      <c r="B36" s="89"/>
      <c r="C36" s="89"/>
      <c r="D36" s="17">
        <v>226</v>
      </c>
      <c r="E36" s="34">
        <f t="shared" si="7"/>
        <v>205870</v>
      </c>
      <c r="F36" s="34">
        <f t="shared" si="8"/>
        <v>97200</v>
      </c>
      <c r="G36" s="34">
        <f t="shared" si="9"/>
        <v>97200</v>
      </c>
      <c r="H36" s="34">
        <f>'прилож.фин.обес.'!H24+'прил.содерж.'!H24+'прил.внебюджет'!H24+'прил.фин.обесп-субвенции'!H24</f>
        <v>205870</v>
      </c>
      <c r="I36" s="34">
        <f>'прилож.фин.обес.'!I24+'прил.содерж.'!I24+'прил.внебюджет'!I24+'прил.фин.обесп-субвенции'!I24</f>
        <v>97200</v>
      </c>
      <c r="J36" s="34">
        <f>'прилож.фин.обес.'!J24+'прил.содерж.'!J24+'прил.внебюджет'!J24+'прил.фин.обесп-субвенции'!J24</f>
        <v>97200</v>
      </c>
    </row>
    <row r="37" spans="1:10" ht="28.5" customHeight="1">
      <c r="A37" s="89" t="s">
        <v>92</v>
      </c>
      <c r="B37" s="89"/>
      <c r="C37" s="89"/>
      <c r="D37" s="17">
        <v>240</v>
      </c>
      <c r="E37" s="34">
        <f t="shared" si="7"/>
        <v>0</v>
      </c>
      <c r="F37" s="34">
        <f t="shared" si="8"/>
        <v>0</v>
      </c>
      <c r="G37" s="34">
        <f t="shared" si="9"/>
        <v>0</v>
      </c>
      <c r="H37" s="34">
        <f>'прилож.фин.обес.'!H25+'прил.содерж.'!H25+'прил.внебюджет'!H25+'прил.фин.обесп-субвенции'!H25</f>
        <v>0</v>
      </c>
      <c r="I37" s="34">
        <f>'прилож.фин.обес.'!I25+'прил.содерж.'!I25+'прил.внебюджет'!I25+'прил.фин.обесп-субвенции'!I25</f>
        <v>0</v>
      </c>
      <c r="J37" s="34">
        <f>'прилож.фин.обес.'!J25+'прил.содерж.'!J25+'прил.внебюджет'!J25+'прил.фин.обесп-субвенции'!J25</f>
        <v>0</v>
      </c>
    </row>
    <row r="38" spans="1:10" ht="15">
      <c r="A38" s="81" t="s">
        <v>1</v>
      </c>
      <c r="B38" s="86"/>
      <c r="C38" s="86"/>
      <c r="D38" s="17"/>
      <c r="E38" s="34"/>
      <c r="F38" s="34"/>
      <c r="G38" s="34"/>
      <c r="H38" s="34"/>
      <c r="I38" s="34"/>
      <c r="J38" s="34"/>
    </row>
    <row r="39" spans="1:10" ht="47.25" customHeight="1">
      <c r="A39" s="89" t="s">
        <v>39</v>
      </c>
      <c r="B39" s="89"/>
      <c r="C39" s="89"/>
      <c r="D39" s="17">
        <v>241</v>
      </c>
      <c r="E39" s="34">
        <f t="shared" si="7"/>
        <v>0</v>
      </c>
      <c r="F39" s="34">
        <f t="shared" si="8"/>
        <v>0</v>
      </c>
      <c r="G39" s="34">
        <f t="shared" si="9"/>
        <v>0</v>
      </c>
      <c r="H39" s="34">
        <f>'прилож.фин.обес.'!H27+'прил.содерж.'!H27+'прил.внебюджет'!H27+'прил.фин.обесп-субвенции'!H27</f>
        <v>0</v>
      </c>
      <c r="I39" s="34">
        <f>'прилож.фин.обес.'!I27+'прил.содерж.'!I27+'прил.внебюджет'!I27+'прил.фин.обесп-субвенции'!I27</f>
        <v>0</v>
      </c>
      <c r="J39" s="34">
        <f>'прилож.фин.обес.'!J27+'прил.содерж.'!J27+'прил.внебюджет'!J27+'прил.фин.обесп-субвенции'!J27</f>
        <v>0</v>
      </c>
    </row>
    <row r="40" spans="1:10" ht="15">
      <c r="A40" s="89" t="s">
        <v>93</v>
      </c>
      <c r="B40" s="89"/>
      <c r="C40" s="89"/>
      <c r="D40" s="17">
        <v>260</v>
      </c>
      <c r="E40" s="34">
        <f t="shared" si="7"/>
        <v>0</v>
      </c>
      <c r="F40" s="34">
        <f t="shared" si="8"/>
        <v>0</v>
      </c>
      <c r="G40" s="34">
        <f t="shared" si="9"/>
        <v>0</v>
      </c>
      <c r="H40" s="34">
        <f>'прилож.фин.обес.'!H28+'прил.содерж.'!H28+'прил.внебюджет'!H28+'прил.фин.обесп-субвенции'!H28</f>
        <v>0</v>
      </c>
      <c r="I40" s="34">
        <f>'прилож.фин.обес.'!I28+'прил.содерж.'!I28+'прил.внебюджет'!I28+'прил.фин.обесп-субвенции'!I28</f>
        <v>0</v>
      </c>
      <c r="J40" s="34">
        <f>'прилож.фин.обес.'!J28+'прил.содерж.'!J28+'прил.внебюджет'!J28+'прил.фин.обесп-субвенции'!J28</f>
        <v>0</v>
      </c>
    </row>
    <row r="41" spans="1:10" ht="15">
      <c r="A41" s="81" t="s">
        <v>1</v>
      </c>
      <c r="B41" s="86"/>
      <c r="C41" s="86"/>
      <c r="D41" s="17"/>
      <c r="E41" s="34"/>
      <c r="F41" s="34"/>
      <c r="G41" s="34"/>
      <c r="H41" s="34"/>
      <c r="I41" s="34"/>
      <c r="J41" s="34"/>
    </row>
    <row r="42" spans="1:10" ht="29.25" customHeight="1">
      <c r="A42" s="89" t="s">
        <v>40</v>
      </c>
      <c r="B42" s="89"/>
      <c r="C42" s="89"/>
      <c r="D42" s="17">
        <v>262</v>
      </c>
      <c r="E42" s="34">
        <f>H42</f>
        <v>0</v>
      </c>
      <c r="F42" s="34">
        <f aca="true" t="shared" si="10" ref="F42:G44">I42</f>
        <v>0</v>
      </c>
      <c r="G42" s="34">
        <f t="shared" si="10"/>
        <v>0</v>
      </c>
      <c r="H42" s="34">
        <f>'прилож.фин.обес.'!H30+'прил.содерж.'!H30+'прил.внебюджет'!H30+'прил.фин.обесп-субвенции'!H30</f>
        <v>0</v>
      </c>
      <c r="I42" s="34">
        <f>'прилож.фин.обес.'!I30+'прил.содерж.'!I30+'прил.внебюджет'!I30+'прил.фин.обесп-субвенции'!I30</f>
        <v>0</v>
      </c>
      <c r="J42" s="34">
        <f>'прилож.фин.обес.'!J30+'прил.содерж.'!J30+'прил.внебюджет'!J30+'прил.фин.обесп-субвенции'!J30</f>
        <v>0</v>
      </c>
    </row>
    <row r="43" spans="1:10" ht="47.25" customHeight="1">
      <c r="A43" s="122" t="s">
        <v>41</v>
      </c>
      <c r="B43" s="122"/>
      <c r="C43" s="122"/>
      <c r="D43" s="17">
        <v>263</v>
      </c>
      <c r="E43" s="34">
        <f>H43</f>
        <v>0</v>
      </c>
      <c r="F43" s="34">
        <f t="shared" si="10"/>
        <v>0</v>
      </c>
      <c r="G43" s="34">
        <f t="shared" si="10"/>
        <v>0</v>
      </c>
      <c r="H43" s="34">
        <f>'прилож.фин.обес.'!H31+'прил.содерж.'!H31+'прил.внебюджет'!H31+'прил.фин.обесп-субвенции'!H31</f>
        <v>0</v>
      </c>
      <c r="I43" s="34">
        <f>'прилож.фин.обес.'!I31+'прил.содерж.'!I31+'прил.внебюджет'!I31+'прил.фин.обесп-субвенции'!I31</f>
        <v>0</v>
      </c>
      <c r="J43" s="34">
        <f>'прилож.фин.обес.'!J31+'прил.содерж.'!J31+'прил.внебюджет'!J31+'прил.фин.обесп-субвенции'!J31</f>
        <v>0</v>
      </c>
    </row>
    <row r="44" spans="1:10" ht="15">
      <c r="A44" s="89" t="s">
        <v>42</v>
      </c>
      <c r="B44" s="89"/>
      <c r="C44" s="89"/>
      <c r="D44" s="17">
        <v>290</v>
      </c>
      <c r="E44" s="34">
        <f>H44</f>
        <v>2282000</v>
      </c>
      <c r="F44" s="34">
        <f t="shared" si="10"/>
        <v>273500</v>
      </c>
      <c r="G44" s="34">
        <f t="shared" si="10"/>
        <v>259000</v>
      </c>
      <c r="H44" s="34">
        <f>'прилож.фин.обес.'!H32+'прил.содерж.'!H32+'прил.внебюджет'!H32+'прил.фин.обесп-субвенции'!H32</f>
        <v>2282000</v>
      </c>
      <c r="I44" s="34">
        <f>'прилож.фин.обес.'!I32+'прил.содерж.'!I32+'прил.внебюджет'!I32+'прил.фин.обесп-субвенции'!I32</f>
        <v>273500</v>
      </c>
      <c r="J44" s="34">
        <f>'прилож.фин.обес.'!J32+'прил.содерж.'!J32+'прил.внебюджет'!J32+'прил.фин.обесп-субвенции'!J32</f>
        <v>259000</v>
      </c>
    </row>
    <row r="45" spans="1:10" ht="28.5" customHeight="1">
      <c r="A45" s="89" t="s">
        <v>94</v>
      </c>
      <c r="B45" s="89"/>
      <c r="C45" s="89"/>
      <c r="D45" s="17">
        <v>300</v>
      </c>
      <c r="E45" s="34">
        <f>E47+E48+E49+E50</f>
        <v>2396308</v>
      </c>
      <c r="F45" s="34">
        <f>F47+F48+F49+F50</f>
        <v>2696200</v>
      </c>
      <c r="G45" s="34">
        <f>G47+G48+G49+G50</f>
        <v>2841100</v>
      </c>
      <c r="H45" s="34">
        <f>'прилож.фин.обес.'!H33+'прил.содерж.'!H33+'прил.внебюджет'!H33+'прил.фин.обесп-субвенции'!H33</f>
        <v>2396308</v>
      </c>
      <c r="I45" s="34">
        <f>'прилож.фин.обес.'!I33+'прил.содерж.'!I33+'прил.внебюджет'!I33+'прил.фин.обесп-субвенции'!I33</f>
        <v>2696200</v>
      </c>
      <c r="J45" s="34">
        <f>'прилож.фин.обес.'!J33+'прил.содерж.'!J33+'прил.внебюджет'!J33+'прил.фин.обесп-субвенции'!J33</f>
        <v>2841100</v>
      </c>
    </row>
    <row r="46" spans="1:10" ht="15">
      <c r="A46" s="81" t="s">
        <v>1</v>
      </c>
      <c r="B46" s="86"/>
      <c r="C46" s="86"/>
      <c r="D46" s="17"/>
      <c r="E46" s="34"/>
      <c r="F46" s="34"/>
      <c r="G46" s="34"/>
      <c r="H46" s="34"/>
      <c r="I46" s="34"/>
      <c r="J46" s="34"/>
    </row>
    <row r="47" spans="1:10" ht="19.5" customHeight="1">
      <c r="A47" s="89" t="s">
        <v>43</v>
      </c>
      <c r="B47" s="89"/>
      <c r="C47" s="89"/>
      <c r="D47" s="17">
        <v>310</v>
      </c>
      <c r="E47" s="34">
        <f>H47</f>
        <v>100000</v>
      </c>
      <c r="F47" s="34">
        <f aca="true" t="shared" si="11" ref="F47:G50">I47</f>
        <v>150000</v>
      </c>
      <c r="G47" s="34">
        <f t="shared" si="11"/>
        <v>150000</v>
      </c>
      <c r="H47" s="34">
        <f>'прилож.фин.обес.'!H35+'прил.содерж.'!H35+'прил.внебюджет'!H35+'прил.фин.обесп-субвенции'!H35</f>
        <v>100000</v>
      </c>
      <c r="I47" s="34">
        <f>'прилож.фин.обес.'!I35+'прил.содерж.'!I35+'прил.внебюджет'!I35+'прил.фин.обесп-субвенции'!I35</f>
        <v>150000</v>
      </c>
      <c r="J47" s="34">
        <f>'прилож.фин.обес.'!J35+'прил.содерж.'!J35+'прил.внебюджет'!J35+'прил.фин.обесп-субвенции'!J35</f>
        <v>150000</v>
      </c>
    </row>
    <row r="48" spans="1:10" ht="31.5" customHeight="1">
      <c r="A48" s="121" t="s">
        <v>44</v>
      </c>
      <c r="B48" s="121"/>
      <c r="C48" s="121"/>
      <c r="D48" s="31">
        <v>320</v>
      </c>
      <c r="E48" s="34">
        <f>H48</f>
        <v>0</v>
      </c>
      <c r="F48" s="34">
        <f t="shared" si="11"/>
        <v>0</v>
      </c>
      <c r="G48" s="34">
        <f t="shared" si="11"/>
        <v>0</v>
      </c>
      <c r="H48" s="34">
        <f>'прилож.фин.обес.'!H36+'прил.содерж.'!H36+'прил.внебюджет'!H36+'прил.фин.обесп-субвенции'!H36</f>
        <v>0</v>
      </c>
      <c r="I48" s="34">
        <f>'прилож.фин.обес.'!I36+'прил.содерж.'!I36+'прил.внебюджет'!I36+'прил.фин.обесп-субвенции'!I36</f>
        <v>0</v>
      </c>
      <c r="J48" s="34">
        <f>'прилож.фин.обес.'!J36+'прил.содерж.'!J36+'прил.внебюджет'!J36+'прил.фин.обесп-субвенции'!J36</f>
        <v>0</v>
      </c>
    </row>
    <row r="49" spans="1:10" ht="31.5" customHeight="1">
      <c r="A49" s="121" t="s">
        <v>45</v>
      </c>
      <c r="B49" s="121"/>
      <c r="C49" s="121"/>
      <c r="D49" s="30">
        <v>330</v>
      </c>
      <c r="E49" s="34">
        <f>H49</f>
        <v>0</v>
      </c>
      <c r="F49" s="34">
        <f t="shared" si="11"/>
        <v>0</v>
      </c>
      <c r="G49" s="34">
        <f t="shared" si="11"/>
        <v>0</v>
      </c>
      <c r="H49" s="34">
        <f>'прилож.фин.обес.'!H37+'прил.содерж.'!H37+'прил.внебюджет'!H37+'прил.фин.обесп-субвенции'!H37</f>
        <v>0</v>
      </c>
      <c r="I49" s="34">
        <f>'прилож.фин.обес.'!I37+'прил.содерж.'!I37+'прил.внебюджет'!I37+'прил.фин.обесп-субвенции'!I37</f>
        <v>0</v>
      </c>
      <c r="J49" s="34">
        <f>'прилож.фин.обес.'!J37+'прил.содерж.'!J37+'прил.внебюджет'!J37+'прил.фин.обесп-субвенции'!J37</f>
        <v>0</v>
      </c>
    </row>
    <row r="50" spans="1:10" ht="31.5" customHeight="1">
      <c r="A50" s="89" t="s">
        <v>46</v>
      </c>
      <c r="B50" s="89"/>
      <c r="C50" s="89"/>
      <c r="D50" s="17">
        <v>340</v>
      </c>
      <c r="E50" s="34">
        <f>H50</f>
        <v>2296308</v>
      </c>
      <c r="F50" s="34">
        <f t="shared" si="11"/>
        <v>2546200</v>
      </c>
      <c r="G50" s="34">
        <f t="shared" si="11"/>
        <v>2691100</v>
      </c>
      <c r="H50" s="34">
        <f>'прилож.фин.обес.'!H38+'прил.содерж.'!H38+'прил.внебюджет'!H38+'прил.фин.обесп-субвенции'!H38</f>
        <v>2296308</v>
      </c>
      <c r="I50" s="34">
        <f>'прилож.фин.обес.'!I38+'прил.содерж.'!I38+'прил.внебюджет'!I38+'прил.фин.обесп-субвенции'!I38</f>
        <v>2546200</v>
      </c>
      <c r="J50" s="34">
        <f>'прилож.фин.обес.'!J38+'прил.содерж.'!J38+'прил.внебюджет'!J38+'прил.фин.обесп-субвенции'!J38</f>
        <v>2691100</v>
      </c>
    </row>
    <row r="51" spans="1:10" ht="20.25" customHeight="1">
      <c r="A51" s="89" t="s">
        <v>95</v>
      </c>
      <c r="B51" s="89"/>
      <c r="C51" s="89"/>
      <c r="D51" s="17">
        <v>500</v>
      </c>
      <c r="E51" s="34">
        <f>E53+E54</f>
        <v>0</v>
      </c>
      <c r="F51" s="34">
        <f>F53+F54</f>
        <v>0</v>
      </c>
      <c r="G51" s="34">
        <f>G53+G54</f>
        <v>0</v>
      </c>
      <c r="H51" s="34">
        <f>'прилож.фин.обес.'!H39+'прил.содерж.'!H39+'прил.внебюджет'!H39+'прил.фин.обесп-субвенции'!H39</f>
        <v>0</v>
      </c>
      <c r="I51" s="34">
        <f>'прилож.фин.обес.'!I39+'прил.содерж.'!I39+'прил.внебюджет'!I39+'прил.фин.обесп-субвенции'!I39</f>
        <v>0</v>
      </c>
      <c r="J51" s="34">
        <f>'прилож.фин.обес.'!J39+'прил.содерж.'!J39+'прил.внебюджет'!J39+'прил.фин.обесп-субвенции'!J39</f>
        <v>0</v>
      </c>
    </row>
    <row r="52" spans="1:10" ht="15">
      <c r="A52" s="81" t="s">
        <v>1</v>
      </c>
      <c r="B52" s="86"/>
      <c r="C52" s="86"/>
      <c r="D52" s="17"/>
      <c r="E52" s="34"/>
      <c r="F52" s="34"/>
      <c r="G52" s="34"/>
      <c r="H52" s="34"/>
      <c r="I52" s="34"/>
      <c r="J52" s="34"/>
    </row>
    <row r="53" spans="1:10" ht="30.75" customHeight="1">
      <c r="A53" s="98" t="s">
        <v>53</v>
      </c>
      <c r="B53" s="99"/>
      <c r="C53" s="100"/>
      <c r="D53" s="17">
        <v>520</v>
      </c>
      <c r="E53" s="34">
        <f aca="true" t="shared" si="12" ref="E53:G54">H53</f>
        <v>0</v>
      </c>
      <c r="F53" s="34">
        <f t="shared" si="12"/>
        <v>0</v>
      </c>
      <c r="G53" s="34">
        <f t="shared" si="12"/>
        <v>0</v>
      </c>
      <c r="H53" s="34">
        <f>'прилож.фин.обес.'!H41+'прил.содерж.'!H41+'прил.внебюджет'!H41+'прил.фин.обесп-субвенции'!H41</f>
        <v>0</v>
      </c>
      <c r="I53" s="34">
        <f>'прилож.фин.обес.'!I41+'прил.содерж.'!I41+'прил.внебюджет'!I41+'прил.фин.обесп-субвенции'!I41</f>
        <v>0</v>
      </c>
      <c r="J53" s="34">
        <f>'прилож.фин.обес.'!J41+'прил.содерж.'!J41+'прил.внебюджет'!J41+'прил.фин.обесп-субвенции'!J41</f>
        <v>0</v>
      </c>
    </row>
    <row r="54" spans="1:10" ht="30" customHeight="1">
      <c r="A54" s="98" t="s">
        <v>47</v>
      </c>
      <c r="B54" s="99"/>
      <c r="C54" s="100"/>
      <c r="D54" s="17">
        <v>530</v>
      </c>
      <c r="E54" s="34">
        <f t="shared" si="12"/>
        <v>0</v>
      </c>
      <c r="F54" s="34">
        <f t="shared" si="12"/>
        <v>0</v>
      </c>
      <c r="G54" s="34">
        <f t="shared" si="12"/>
        <v>0</v>
      </c>
      <c r="H54" s="34">
        <f>'прилож.фин.обес.'!H42+'прил.содерж.'!H42+'прил.внебюджет'!H42+'прил.фин.обесп-субвенции'!H42</f>
        <v>0</v>
      </c>
      <c r="I54" s="34">
        <f>'прилож.фин.обес.'!I42+'прил.содерж.'!I42+'прил.внебюджет'!I42+'прил.фин.обесп-субвенции'!I42</f>
        <v>0</v>
      </c>
      <c r="J54" s="34">
        <f>'прилож.фин.обес.'!J42+'прил.содерж.'!J42+'прил.внебюджет'!J42+'прил.фин.обесп-субвенции'!J42</f>
        <v>0</v>
      </c>
    </row>
    <row r="55" spans="1:10" ht="15">
      <c r="A55" s="127" t="s">
        <v>8</v>
      </c>
      <c r="B55" s="127"/>
      <c r="C55" s="127"/>
      <c r="D55" s="18"/>
      <c r="E55" s="34"/>
      <c r="F55" s="34"/>
      <c r="G55" s="34"/>
      <c r="H55" s="34"/>
      <c r="I55" s="34"/>
      <c r="J55" s="34"/>
    </row>
    <row r="56" spans="1:10" ht="30.75" customHeight="1">
      <c r="A56" s="89" t="s">
        <v>9</v>
      </c>
      <c r="B56" s="89"/>
      <c r="C56" s="89"/>
      <c r="D56" s="9" t="s">
        <v>28</v>
      </c>
      <c r="E56" s="34"/>
      <c r="F56" s="34"/>
      <c r="G56" s="34"/>
      <c r="H56" s="34"/>
      <c r="I56" s="34"/>
      <c r="J56" s="34"/>
    </row>
    <row r="57" spans="1:10" ht="30.75" customHeight="1">
      <c r="A57" s="8"/>
      <c r="B57" s="8"/>
      <c r="C57" s="8"/>
      <c r="D57" s="1"/>
      <c r="E57" s="45"/>
      <c r="F57" s="45"/>
      <c r="G57" s="45"/>
      <c r="H57" s="46"/>
      <c r="I57" s="46"/>
      <c r="J57" s="46"/>
    </row>
    <row r="58" spans="1:7" ht="15">
      <c r="A58" s="8"/>
      <c r="B58" s="8"/>
      <c r="C58" s="8"/>
      <c r="D58" s="1"/>
      <c r="E58" s="2"/>
      <c r="F58" s="2"/>
      <c r="G58" s="2"/>
    </row>
    <row r="59" spans="1:7" ht="15">
      <c r="A59" s="61" t="s">
        <v>130</v>
      </c>
      <c r="B59" s="61"/>
      <c r="C59" s="61"/>
      <c r="D59" s="61"/>
      <c r="E59" s="11"/>
      <c r="F59" s="75" t="s">
        <v>170</v>
      </c>
      <c r="G59" s="75"/>
    </row>
    <row r="60" spans="1:7" ht="15">
      <c r="A60" s="61" t="s">
        <v>97</v>
      </c>
      <c r="B60" s="61"/>
      <c r="C60" s="61"/>
      <c r="D60" s="4"/>
      <c r="E60" s="21" t="s">
        <v>12</v>
      </c>
      <c r="F60" s="68" t="s">
        <v>11</v>
      </c>
      <c r="G60" s="68"/>
    </row>
    <row r="61" spans="1:7" ht="15">
      <c r="A61" s="1"/>
      <c r="B61" s="1"/>
      <c r="C61" s="1"/>
      <c r="D61" s="1"/>
      <c r="E61" s="21"/>
      <c r="F61" s="120"/>
      <c r="G61" s="120"/>
    </row>
    <row r="62" spans="1:7" ht="15">
      <c r="A62" s="61" t="s">
        <v>175</v>
      </c>
      <c r="B62" s="61"/>
      <c r="C62" s="61"/>
      <c r="D62" s="61"/>
      <c r="E62" s="22"/>
      <c r="F62" s="75" t="s">
        <v>167</v>
      </c>
      <c r="G62" s="75"/>
    </row>
    <row r="63" spans="1:7" ht="15">
      <c r="A63" s="2"/>
      <c r="B63" s="2"/>
      <c r="C63" s="2"/>
      <c r="D63" s="3"/>
      <c r="E63" s="15" t="s">
        <v>12</v>
      </c>
      <c r="F63" s="68" t="s">
        <v>11</v>
      </c>
      <c r="G63" s="68"/>
    </row>
    <row r="64" spans="1:7" ht="15">
      <c r="A64" s="61" t="s">
        <v>96</v>
      </c>
      <c r="B64" s="61"/>
      <c r="C64" s="61"/>
      <c r="D64" s="61"/>
      <c r="E64" s="22"/>
      <c r="F64" s="75" t="s">
        <v>167</v>
      </c>
      <c r="G64" s="75"/>
    </row>
    <row r="65" spans="1:7" ht="15">
      <c r="A65" s="61" t="s">
        <v>169</v>
      </c>
      <c r="B65" s="61"/>
      <c r="C65" s="2"/>
      <c r="D65" s="3"/>
      <c r="E65" s="15" t="s">
        <v>12</v>
      </c>
      <c r="F65" s="68" t="s">
        <v>11</v>
      </c>
      <c r="G65" s="68"/>
    </row>
    <row r="66" spans="1:7" ht="15">
      <c r="A66" s="2"/>
      <c r="B66" s="2"/>
      <c r="C66" s="2"/>
      <c r="D66" s="3"/>
      <c r="E66" s="2"/>
      <c r="F66" s="2"/>
      <c r="G66" s="2"/>
    </row>
    <row r="67" spans="1:7" ht="15">
      <c r="A67" s="126" t="s">
        <v>155</v>
      </c>
      <c r="B67" s="126"/>
      <c r="C67" s="126"/>
      <c r="D67" s="3"/>
      <c r="E67" s="2"/>
      <c r="F67" s="2"/>
      <c r="G67" s="2"/>
    </row>
    <row r="68" spans="1:10" ht="15">
      <c r="A68" s="2"/>
      <c r="B68" s="2"/>
      <c r="C68" s="2"/>
      <c r="D68" s="3"/>
      <c r="E68" s="32">
        <f aca="true" t="shared" si="13" ref="E68:J68">E7+E10-E22+E17</f>
        <v>0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0</v>
      </c>
      <c r="J68" s="32">
        <f t="shared" si="13"/>
        <v>0</v>
      </c>
    </row>
  </sheetData>
  <sheetProtection/>
  <mergeCells count="74">
    <mergeCell ref="F64:G64"/>
    <mergeCell ref="A29:C29"/>
    <mergeCell ref="A32:C32"/>
    <mergeCell ref="A30:C30"/>
    <mergeCell ref="A41:C41"/>
    <mergeCell ref="A45:C45"/>
    <mergeCell ref="A44:C44"/>
    <mergeCell ref="A39:C39"/>
    <mergeCell ref="F63:G63"/>
    <mergeCell ref="F60:G60"/>
    <mergeCell ref="A52:C52"/>
    <mergeCell ref="A67:C67"/>
    <mergeCell ref="A38:C38"/>
    <mergeCell ref="A55:C55"/>
    <mergeCell ref="A60:C60"/>
    <mergeCell ref="F59:G59"/>
    <mergeCell ref="F62:G62"/>
    <mergeCell ref="A59:D59"/>
    <mergeCell ref="A54:C54"/>
    <mergeCell ref="A53:C53"/>
    <mergeCell ref="A36:C36"/>
    <mergeCell ref="A25:C25"/>
    <mergeCell ref="A33:C33"/>
    <mergeCell ref="A15:C15"/>
    <mergeCell ref="F65:G65"/>
    <mergeCell ref="A65:B65"/>
    <mergeCell ref="A62:D62"/>
    <mergeCell ref="A56:C56"/>
    <mergeCell ref="A64:D64"/>
    <mergeCell ref="A34:C34"/>
    <mergeCell ref="A37:C37"/>
    <mergeCell ref="A46:C46"/>
    <mergeCell ref="A43:C43"/>
    <mergeCell ref="A40:C40"/>
    <mergeCell ref="A47:C47"/>
    <mergeCell ref="A9:C9"/>
    <mergeCell ref="A14:C14"/>
    <mergeCell ref="A18:C18"/>
    <mergeCell ref="A10:C10"/>
    <mergeCell ref="A19:C19"/>
    <mergeCell ref="A42:C42"/>
    <mergeCell ref="A21:C21"/>
    <mergeCell ref="F61:G61"/>
    <mergeCell ref="A51:C51"/>
    <mergeCell ref="A50:C50"/>
    <mergeCell ref="A49:C49"/>
    <mergeCell ref="A48:C48"/>
    <mergeCell ref="A31:C31"/>
    <mergeCell ref="A23:C23"/>
    <mergeCell ref="A28:C28"/>
    <mergeCell ref="A35:C35"/>
    <mergeCell ref="A8:C8"/>
    <mergeCell ref="A27:C27"/>
    <mergeCell ref="A26:C26"/>
    <mergeCell ref="A24:C24"/>
    <mergeCell ref="A20:C20"/>
    <mergeCell ref="A22:C22"/>
    <mergeCell ref="A12:C12"/>
    <mergeCell ref="H5:H6"/>
    <mergeCell ref="I5:J5"/>
    <mergeCell ref="A3:C6"/>
    <mergeCell ref="D3:D6"/>
    <mergeCell ref="A17:C17"/>
    <mergeCell ref="A13:C13"/>
    <mergeCell ref="A1:J1"/>
    <mergeCell ref="A11:C11"/>
    <mergeCell ref="E3:G3"/>
    <mergeCell ref="H3:J3"/>
    <mergeCell ref="E4:E6"/>
    <mergeCell ref="F4:G4"/>
    <mergeCell ref="A7:C7"/>
    <mergeCell ref="H4:J4"/>
    <mergeCell ref="F5:F6"/>
    <mergeCell ref="G5:G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6" zoomScaleSheetLayoutView="86" workbookViewId="0" topLeftCell="A4">
      <selection activeCell="M13" sqref="M13"/>
    </sheetView>
  </sheetViews>
  <sheetFormatPr defaultColWidth="9.00390625" defaultRowHeight="12.75"/>
  <cols>
    <col min="1" max="1" width="10.75390625" style="2" customWidth="1"/>
    <col min="2" max="2" width="12.25390625" style="2" customWidth="1"/>
    <col min="3" max="3" width="19.75390625" style="2" customWidth="1"/>
    <col min="4" max="4" width="9.875" style="3" customWidth="1"/>
    <col min="5" max="5" width="16.875" style="2" customWidth="1"/>
    <col min="6" max="6" width="14.625" style="2" customWidth="1"/>
    <col min="7" max="7" width="14.75390625" style="2" customWidth="1"/>
    <col min="8" max="9" width="15.375" style="2" customWidth="1"/>
    <col min="10" max="10" width="20.00390625" style="2" customWidth="1"/>
    <col min="11" max="11" width="9.125" style="2" customWidth="1"/>
    <col min="12" max="12" width="10.625" style="2" customWidth="1"/>
    <col min="13" max="13" width="11.25390625" style="2" customWidth="1"/>
    <col min="14" max="14" width="10.875" style="2" customWidth="1"/>
    <col min="15" max="15" width="11.625" style="2" customWidth="1"/>
    <col min="16" max="16384" width="9.125" style="2" customWidth="1"/>
  </cols>
  <sheetData>
    <row r="1" spans="8:10" ht="46.5" customHeight="1">
      <c r="H1" s="61" t="s">
        <v>144</v>
      </c>
      <c r="I1" s="61"/>
      <c r="J1" s="61"/>
    </row>
    <row r="2" spans="8:10" ht="27.75" customHeight="1">
      <c r="H2" s="142" t="s">
        <v>156</v>
      </c>
      <c r="I2" s="142"/>
      <c r="J2" s="142"/>
    </row>
    <row r="3" spans="1:9" ht="48.75" customHeight="1">
      <c r="A3" s="129" t="s">
        <v>136</v>
      </c>
      <c r="B3" s="129"/>
      <c r="C3" s="129"/>
      <c r="D3" s="129"/>
      <c r="E3" s="129"/>
      <c r="F3" s="129"/>
      <c r="G3" s="129"/>
      <c r="H3" s="129"/>
      <c r="I3" s="129"/>
    </row>
    <row r="4" spans="1:12" ht="18" customHeight="1">
      <c r="A4" s="78" t="s">
        <v>0</v>
      </c>
      <c r="B4" s="78"/>
      <c r="C4" s="78"/>
      <c r="D4" s="128" t="s">
        <v>27</v>
      </c>
      <c r="E4" s="90" t="s">
        <v>3</v>
      </c>
      <c r="F4" s="91"/>
      <c r="G4" s="92"/>
      <c r="H4" s="93" t="s">
        <v>4</v>
      </c>
      <c r="I4" s="93"/>
      <c r="J4" s="93"/>
      <c r="L4" s="52" t="s">
        <v>142</v>
      </c>
    </row>
    <row r="5" spans="1:10" ht="41.25" customHeight="1">
      <c r="A5" s="78"/>
      <c r="B5" s="78"/>
      <c r="C5" s="78"/>
      <c r="D5" s="128"/>
      <c r="E5" s="94" t="s">
        <v>148</v>
      </c>
      <c r="F5" s="97" t="s">
        <v>139</v>
      </c>
      <c r="G5" s="97"/>
      <c r="H5" s="101" t="s">
        <v>140</v>
      </c>
      <c r="I5" s="102"/>
      <c r="J5" s="103"/>
    </row>
    <row r="6" spans="1:10" ht="23.25" customHeight="1">
      <c r="A6" s="78"/>
      <c r="B6" s="78"/>
      <c r="C6" s="78"/>
      <c r="D6" s="128"/>
      <c r="E6" s="95"/>
      <c r="F6" s="94" t="s">
        <v>143</v>
      </c>
      <c r="G6" s="94" t="s">
        <v>149</v>
      </c>
      <c r="H6" s="97" t="s">
        <v>150</v>
      </c>
      <c r="I6" s="97" t="s">
        <v>139</v>
      </c>
      <c r="J6" s="97"/>
    </row>
    <row r="7" spans="1:10" ht="51" customHeight="1">
      <c r="A7" s="78"/>
      <c r="B7" s="78"/>
      <c r="C7" s="78"/>
      <c r="D7" s="128"/>
      <c r="E7" s="96"/>
      <c r="F7" s="96"/>
      <c r="G7" s="96"/>
      <c r="H7" s="97"/>
      <c r="I7" s="44" t="s">
        <v>143</v>
      </c>
      <c r="J7" s="44" t="s">
        <v>149</v>
      </c>
    </row>
    <row r="8" spans="1:10" ht="31.5" customHeight="1">
      <c r="A8" s="138" t="s">
        <v>23</v>
      </c>
      <c r="B8" s="121"/>
      <c r="C8" s="121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10"/>
    </row>
    <row r="9" spans="1:10" ht="24.75" customHeight="1">
      <c r="A9" s="141" t="s">
        <v>5</v>
      </c>
      <c r="B9" s="119"/>
      <c r="C9" s="119"/>
      <c r="D9" s="9" t="s">
        <v>28</v>
      </c>
      <c r="E9" s="47">
        <f t="shared" si="0"/>
        <v>1111437</v>
      </c>
      <c r="F9" s="47">
        <f t="shared" si="0"/>
        <v>745500</v>
      </c>
      <c r="G9" s="47">
        <f t="shared" si="0"/>
        <v>762600</v>
      </c>
      <c r="H9" s="10">
        <v>1111437</v>
      </c>
      <c r="I9" s="10">
        <v>745500</v>
      </c>
      <c r="J9" s="10">
        <v>762600</v>
      </c>
    </row>
    <row r="10" spans="1:14" s="20" customFormat="1" ht="22.5" customHeight="1">
      <c r="A10" s="141" t="s">
        <v>7</v>
      </c>
      <c r="B10" s="119"/>
      <c r="C10" s="119"/>
      <c r="D10" s="12">
        <v>900</v>
      </c>
      <c r="E10" s="48">
        <f aca="true" t="shared" si="1" ref="E10:J10">E12+E17+E25+E28+E33+E39+E32</f>
        <v>1111437</v>
      </c>
      <c r="F10" s="48">
        <f t="shared" si="1"/>
        <v>745500</v>
      </c>
      <c r="G10" s="48">
        <f t="shared" si="1"/>
        <v>762600</v>
      </c>
      <c r="H10" s="48">
        <f>H12+H17+H25+H28+H33+H39+H32</f>
        <v>1111437</v>
      </c>
      <c r="I10" s="48">
        <f t="shared" si="1"/>
        <v>745500</v>
      </c>
      <c r="J10" s="33">
        <f t="shared" si="1"/>
        <v>762600</v>
      </c>
      <c r="L10" s="51">
        <f>H8+H9-H10</f>
        <v>0</v>
      </c>
      <c r="M10" s="51">
        <f>I8+I9-I10</f>
        <v>0</v>
      </c>
      <c r="N10" s="51">
        <f>J8+J9-J10</f>
        <v>0</v>
      </c>
    </row>
    <row r="11" spans="1:10" ht="18" customHeight="1">
      <c r="A11" s="130" t="s">
        <v>6</v>
      </c>
      <c r="B11" s="89"/>
      <c r="C11" s="89"/>
      <c r="D11" s="9"/>
      <c r="E11" s="49"/>
      <c r="F11" s="10"/>
      <c r="G11" s="10"/>
      <c r="H11" s="10"/>
      <c r="I11" s="10"/>
      <c r="J11" s="10"/>
    </row>
    <row r="12" spans="1:10" ht="30.75" customHeight="1">
      <c r="A12" s="139" t="s">
        <v>90</v>
      </c>
      <c r="B12" s="118"/>
      <c r="C12" s="118"/>
      <c r="D12" s="17">
        <v>210</v>
      </c>
      <c r="E12" s="49">
        <f aca="true" t="shared" si="2" ref="E12:J12">E14+E15+E16</f>
        <v>0</v>
      </c>
      <c r="F12" s="49">
        <f t="shared" si="2"/>
        <v>0</v>
      </c>
      <c r="G12" s="49">
        <f t="shared" si="2"/>
        <v>0</v>
      </c>
      <c r="H12" s="49">
        <f>H14+H15+H16</f>
        <v>0</v>
      </c>
      <c r="I12" s="49">
        <f t="shared" si="2"/>
        <v>0</v>
      </c>
      <c r="J12" s="34">
        <f t="shared" si="2"/>
        <v>0</v>
      </c>
    </row>
    <row r="13" spans="1:10" ht="21.75" customHeight="1">
      <c r="A13" s="131" t="s">
        <v>1</v>
      </c>
      <c r="B13" s="86"/>
      <c r="C13" s="86"/>
      <c r="D13" s="10"/>
      <c r="E13" s="49"/>
      <c r="F13" s="10"/>
      <c r="G13" s="10"/>
      <c r="H13" s="10"/>
      <c r="I13" s="10"/>
      <c r="J13" s="10"/>
    </row>
    <row r="14" spans="1:10" ht="19.5" customHeight="1">
      <c r="A14" s="130" t="s">
        <v>30</v>
      </c>
      <c r="B14" s="89"/>
      <c r="C14" s="89"/>
      <c r="D14" s="17">
        <v>211</v>
      </c>
      <c r="E14" s="49">
        <f>H14</f>
        <v>0</v>
      </c>
      <c r="F14" s="49">
        <f aca="true" t="shared" si="3" ref="F14:G16">I14</f>
        <v>0</v>
      </c>
      <c r="G14" s="49">
        <f t="shared" si="3"/>
        <v>0</v>
      </c>
      <c r="H14" s="10"/>
      <c r="I14" s="10"/>
      <c r="J14" s="10"/>
    </row>
    <row r="15" spans="1:10" ht="19.5" customHeight="1">
      <c r="A15" s="140" t="s">
        <v>31</v>
      </c>
      <c r="B15" s="117"/>
      <c r="C15" s="117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10"/>
    </row>
    <row r="16" spans="1:10" ht="19.5" customHeight="1">
      <c r="A16" s="130" t="s">
        <v>32</v>
      </c>
      <c r="B16" s="89"/>
      <c r="C16" s="89"/>
      <c r="D16" s="17">
        <v>213</v>
      </c>
      <c r="E16" s="49">
        <f>H16</f>
        <v>0</v>
      </c>
      <c r="F16" s="49">
        <f t="shared" si="3"/>
        <v>0</v>
      </c>
      <c r="G16" s="49">
        <f t="shared" si="3"/>
        <v>0</v>
      </c>
      <c r="H16" s="10"/>
      <c r="I16" s="10"/>
      <c r="J16" s="10"/>
    </row>
    <row r="17" spans="1:10" ht="19.5" customHeight="1">
      <c r="A17" s="130" t="s">
        <v>91</v>
      </c>
      <c r="B17" s="89"/>
      <c r="C17" s="89"/>
      <c r="D17" s="17">
        <v>220</v>
      </c>
      <c r="E17" s="49">
        <f aca="true" t="shared" si="4" ref="E17:J17">E19+E20+E21+E22+E23+E24</f>
        <v>1025121</v>
      </c>
      <c r="F17" s="49">
        <f t="shared" si="4"/>
        <v>612500</v>
      </c>
      <c r="G17" s="49">
        <f t="shared" si="4"/>
        <v>684700</v>
      </c>
      <c r="H17" s="49">
        <f>H19+H20+H21+H22+H23+H24</f>
        <v>1025121</v>
      </c>
      <c r="I17" s="49">
        <f t="shared" si="4"/>
        <v>612500</v>
      </c>
      <c r="J17" s="34">
        <f t="shared" si="4"/>
        <v>684700</v>
      </c>
    </row>
    <row r="18" spans="1:10" ht="19.5" customHeight="1">
      <c r="A18" s="131" t="s">
        <v>1</v>
      </c>
      <c r="B18" s="86"/>
      <c r="C18" s="86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9"/>
      <c r="C19" s="89"/>
      <c r="D19" s="17">
        <v>221</v>
      </c>
      <c r="E19" s="49">
        <f>H19</f>
        <v>36000</v>
      </c>
      <c r="F19" s="49">
        <f aca="true" t="shared" si="5" ref="F19:G25">I19</f>
        <v>0</v>
      </c>
      <c r="G19" s="49">
        <f t="shared" si="5"/>
        <v>0</v>
      </c>
      <c r="H19" s="10">
        <v>36000</v>
      </c>
      <c r="I19" s="10"/>
      <c r="J19" s="10"/>
    </row>
    <row r="20" spans="1:10" ht="19.5" customHeight="1">
      <c r="A20" s="130" t="s">
        <v>34</v>
      </c>
      <c r="B20" s="89"/>
      <c r="C20" s="89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9"/>
      <c r="C21" s="89"/>
      <c r="D21" s="17">
        <v>223</v>
      </c>
      <c r="E21" s="49">
        <f t="shared" si="6"/>
        <v>891800</v>
      </c>
      <c r="F21" s="49">
        <f t="shared" si="5"/>
        <v>570800</v>
      </c>
      <c r="G21" s="49">
        <f t="shared" si="5"/>
        <v>655500</v>
      </c>
      <c r="H21" s="10">
        <v>891800</v>
      </c>
      <c r="I21" s="10">
        <v>570800</v>
      </c>
      <c r="J21" s="10">
        <v>655500</v>
      </c>
    </row>
    <row r="22" spans="1:10" ht="19.5" customHeight="1">
      <c r="A22" s="130" t="s">
        <v>36</v>
      </c>
      <c r="B22" s="89"/>
      <c r="C22" s="89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9"/>
      <c r="C23" s="89"/>
      <c r="D23" s="17">
        <v>225</v>
      </c>
      <c r="E23" s="49">
        <f t="shared" si="6"/>
        <v>37021</v>
      </c>
      <c r="F23" s="49">
        <f t="shared" si="5"/>
        <v>24500</v>
      </c>
      <c r="G23" s="49">
        <f t="shared" si="5"/>
        <v>12000</v>
      </c>
      <c r="H23" s="10">
        <v>37021</v>
      </c>
      <c r="I23" s="10">
        <v>24500</v>
      </c>
      <c r="J23" s="10">
        <v>12000</v>
      </c>
    </row>
    <row r="24" spans="1:10" ht="18" customHeight="1">
      <c r="A24" s="130" t="s">
        <v>38</v>
      </c>
      <c r="B24" s="89"/>
      <c r="C24" s="89"/>
      <c r="D24" s="17">
        <v>226</v>
      </c>
      <c r="E24" s="49">
        <f t="shared" si="6"/>
        <v>60300</v>
      </c>
      <c r="F24" s="49">
        <f t="shared" si="5"/>
        <v>17200</v>
      </c>
      <c r="G24" s="49">
        <f t="shared" si="5"/>
        <v>17200</v>
      </c>
      <c r="H24" s="10">
        <v>60300</v>
      </c>
      <c r="I24" s="10">
        <v>17200</v>
      </c>
      <c r="J24" s="10">
        <v>17200</v>
      </c>
    </row>
    <row r="25" spans="1:10" ht="18" customHeight="1">
      <c r="A25" s="130" t="s">
        <v>92</v>
      </c>
      <c r="B25" s="89"/>
      <c r="C25" s="89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31" t="s">
        <v>1</v>
      </c>
      <c r="B26" s="86"/>
      <c r="C26" s="86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9"/>
      <c r="C27" s="89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10"/>
    </row>
    <row r="28" spans="1:10" ht="18" customHeight="1">
      <c r="A28" s="130" t="s">
        <v>93</v>
      </c>
      <c r="B28" s="89"/>
      <c r="C28" s="89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10"/>
    </row>
    <row r="29" spans="1:10" ht="18" customHeight="1">
      <c r="A29" s="131" t="s">
        <v>1</v>
      </c>
      <c r="B29" s="86"/>
      <c r="C29" s="86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9"/>
      <c r="C30" s="89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10"/>
    </row>
    <row r="31" spans="1:10" ht="18" customHeight="1">
      <c r="A31" s="137" t="s">
        <v>41</v>
      </c>
      <c r="B31" s="122"/>
      <c r="C31" s="122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10"/>
    </row>
    <row r="32" spans="1:10" ht="18" customHeight="1">
      <c r="A32" s="130" t="s">
        <v>42</v>
      </c>
      <c r="B32" s="89"/>
      <c r="C32" s="89"/>
      <c r="D32" s="17">
        <v>290</v>
      </c>
      <c r="E32" s="49">
        <f t="shared" si="8"/>
        <v>3600</v>
      </c>
      <c r="F32" s="49">
        <f t="shared" si="8"/>
        <v>3700</v>
      </c>
      <c r="G32" s="49">
        <f t="shared" si="8"/>
        <v>3700</v>
      </c>
      <c r="H32" s="10">
        <v>3600</v>
      </c>
      <c r="I32" s="10">
        <v>3700</v>
      </c>
      <c r="J32" s="10">
        <v>3700</v>
      </c>
    </row>
    <row r="33" spans="1:10" ht="18" customHeight="1">
      <c r="A33" s="130" t="s">
        <v>94</v>
      </c>
      <c r="B33" s="89"/>
      <c r="C33" s="89"/>
      <c r="D33" s="17">
        <v>300</v>
      </c>
      <c r="E33" s="49">
        <f aca="true" t="shared" si="9" ref="E33:J33">E35+E36+E37+E38</f>
        <v>82716</v>
      </c>
      <c r="F33" s="49">
        <f t="shared" si="9"/>
        <v>129300</v>
      </c>
      <c r="G33" s="49">
        <f t="shared" si="9"/>
        <v>74200</v>
      </c>
      <c r="H33" s="49">
        <v>82716</v>
      </c>
      <c r="I33" s="49">
        <f t="shared" si="9"/>
        <v>129300</v>
      </c>
      <c r="J33" s="34">
        <f t="shared" si="9"/>
        <v>74200</v>
      </c>
    </row>
    <row r="34" spans="1:10" ht="18" customHeight="1">
      <c r="A34" s="131" t="s">
        <v>1</v>
      </c>
      <c r="B34" s="86"/>
      <c r="C34" s="86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9"/>
      <c r="C35" s="89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10"/>
    </row>
    <row r="36" spans="1:10" ht="18" customHeight="1">
      <c r="A36" s="138" t="s">
        <v>44</v>
      </c>
      <c r="B36" s="121"/>
      <c r="C36" s="121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10"/>
    </row>
    <row r="37" spans="1:10" ht="18" customHeight="1">
      <c r="A37" s="138" t="s">
        <v>45</v>
      </c>
      <c r="B37" s="121"/>
      <c r="C37" s="121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10"/>
    </row>
    <row r="38" spans="1:10" ht="15.75" customHeight="1">
      <c r="A38" s="130" t="s">
        <v>46</v>
      </c>
      <c r="B38" s="89"/>
      <c r="C38" s="89"/>
      <c r="D38" s="17">
        <v>340</v>
      </c>
      <c r="E38" s="49">
        <f t="shared" si="10"/>
        <v>82716</v>
      </c>
      <c r="F38" s="49">
        <f t="shared" si="10"/>
        <v>129300</v>
      </c>
      <c r="G38" s="49">
        <f t="shared" si="10"/>
        <v>74200</v>
      </c>
      <c r="H38" s="10">
        <v>82716</v>
      </c>
      <c r="I38" s="10">
        <v>129300</v>
      </c>
      <c r="J38" s="10">
        <v>74200</v>
      </c>
    </row>
    <row r="39" spans="1:10" ht="18" customHeight="1">
      <c r="A39" s="130" t="s">
        <v>95</v>
      </c>
      <c r="B39" s="89"/>
      <c r="C39" s="89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10"/>
    </row>
    <row r="40" spans="1:10" ht="15" customHeight="1">
      <c r="A40" s="131" t="s">
        <v>1</v>
      </c>
      <c r="B40" s="86"/>
      <c r="C40" s="86"/>
      <c r="D40" s="17"/>
      <c r="E40" s="23"/>
      <c r="F40" s="10"/>
      <c r="G40" s="10"/>
      <c r="H40" s="10"/>
      <c r="I40" s="10"/>
      <c r="J40" s="10"/>
    </row>
    <row r="41" spans="1:10" ht="29.25" customHeight="1">
      <c r="A41" s="132" t="s">
        <v>53</v>
      </c>
      <c r="B41" s="99"/>
      <c r="C41" s="100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10"/>
    </row>
    <row r="42" spans="1:10" ht="18" customHeight="1">
      <c r="A42" s="132" t="s">
        <v>47</v>
      </c>
      <c r="B42" s="99"/>
      <c r="C42" s="100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10"/>
    </row>
    <row r="43" spans="1:10" ht="14.25" customHeight="1">
      <c r="A43" s="133" t="s">
        <v>8</v>
      </c>
      <c r="B43" s="127"/>
      <c r="C43" s="127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34" t="s">
        <v>9</v>
      </c>
      <c r="B44" s="135"/>
      <c r="C44" s="135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1" t="s">
        <v>130</v>
      </c>
      <c r="B49" s="61"/>
      <c r="C49" s="61"/>
      <c r="D49" s="61"/>
      <c r="E49" s="11"/>
      <c r="F49" s="77" t="s">
        <v>170</v>
      </c>
      <c r="G49" s="77"/>
    </row>
    <row r="50" spans="1:5" ht="19.5" customHeight="1">
      <c r="A50" s="61" t="s">
        <v>97</v>
      </c>
      <c r="B50" s="61"/>
      <c r="C50" s="61"/>
      <c r="D50" s="4"/>
      <c r="E50" s="21" t="s">
        <v>12</v>
      </c>
    </row>
    <row r="51" spans="1:5" ht="15.75" customHeight="1">
      <c r="A51" s="3"/>
      <c r="B51" s="3"/>
      <c r="C51" s="3"/>
      <c r="E51" s="15" t="s">
        <v>12</v>
      </c>
    </row>
    <row r="52" spans="1:7" ht="17.25" customHeight="1">
      <c r="A52" s="61" t="s">
        <v>175</v>
      </c>
      <c r="B52" s="61"/>
      <c r="C52" s="61"/>
      <c r="D52" s="61"/>
      <c r="E52" s="22"/>
      <c r="F52" s="77" t="s">
        <v>167</v>
      </c>
      <c r="G52" s="77"/>
    </row>
    <row r="53" ht="9.75" customHeight="1">
      <c r="E53" s="15" t="s">
        <v>12</v>
      </c>
    </row>
    <row r="54" spans="1:6" ht="15.75" customHeight="1">
      <c r="A54" s="61" t="s">
        <v>96</v>
      </c>
      <c r="B54" s="61"/>
      <c r="C54" s="61"/>
      <c r="D54" s="61"/>
      <c r="E54" s="22"/>
      <c r="F54" s="2" t="s">
        <v>167</v>
      </c>
    </row>
    <row r="55" spans="1:5" ht="13.5" customHeight="1">
      <c r="A55" s="136" t="s">
        <v>168</v>
      </c>
      <c r="B55" s="136"/>
      <c r="E55" s="15" t="s">
        <v>12</v>
      </c>
    </row>
    <row r="56" spans="1:3" ht="16.5" customHeight="1">
      <c r="A56" s="126" t="str">
        <f>'раздел 3'!A67:C67</f>
        <v>"22 " января  2014 г.</v>
      </c>
      <c r="B56" s="126"/>
      <c r="C56" s="126"/>
    </row>
  </sheetData>
  <sheetProtection/>
  <mergeCells count="59"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23:C23"/>
    <mergeCell ref="A24:C24"/>
    <mergeCell ref="A25:C25"/>
    <mergeCell ref="A26:C26"/>
    <mergeCell ref="A27:C27"/>
    <mergeCell ref="A28:C28"/>
    <mergeCell ref="A39:C39"/>
    <mergeCell ref="A50:C50"/>
    <mergeCell ref="A52:D52"/>
    <mergeCell ref="A54:D54"/>
    <mergeCell ref="A55:B55"/>
    <mergeCell ref="A29:C29"/>
    <mergeCell ref="A30:C30"/>
    <mergeCell ref="A31:C31"/>
    <mergeCell ref="A32:C32"/>
    <mergeCell ref="A33:C33"/>
    <mergeCell ref="A56:C56"/>
    <mergeCell ref="A40:C40"/>
    <mergeCell ref="A41:C41"/>
    <mergeCell ref="A42:C42"/>
    <mergeCell ref="A43:C43"/>
    <mergeCell ref="A44:C44"/>
    <mergeCell ref="A49:D49"/>
    <mergeCell ref="F49:G49"/>
    <mergeCell ref="F52:G52"/>
    <mergeCell ref="A4:C7"/>
    <mergeCell ref="D4:D7"/>
    <mergeCell ref="A3:I3"/>
    <mergeCell ref="H4:J4"/>
    <mergeCell ref="E5:E7"/>
    <mergeCell ref="F5:G5"/>
    <mergeCell ref="H5:J5"/>
    <mergeCell ref="A38:C3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7" zoomScaleSheetLayoutView="87" zoomScalePageLayoutView="0" workbookViewId="0" topLeftCell="A7">
      <selection activeCell="N12" sqref="N12"/>
    </sheetView>
  </sheetViews>
  <sheetFormatPr defaultColWidth="9.00390625" defaultRowHeight="12.75"/>
  <cols>
    <col min="1" max="1" width="10.75390625" style="2" customWidth="1"/>
    <col min="2" max="2" width="12.25390625" style="2" customWidth="1"/>
    <col min="3" max="3" width="19.375" style="2" customWidth="1"/>
    <col min="4" max="4" width="10.125" style="3" customWidth="1"/>
    <col min="5" max="5" width="17.75390625" style="2" customWidth="1"/>
    <col min="6" max="6" width="16.25390625" style="2" customWidth="1"/>
    <col min="7" max="7" width="15.25390625" style="2" customWidth="1"/>
    <col min="8" max="8" width="15.875" style="2" customWidth="1"/>
    <col min="9" max="9" width="13.625" style="2" customWidth="1"/>
    <col min="10" max="10" width="12.625" style="2" customWidth="1"/>
    <col min="11" max="13" width="9.125" style="2" customWidth="1"/>
    <col min="14" max="14" width="11.25390625" style="2" customWidth="1"/>
    <col min="15" max="16384" width="9.125" style="2" customWidth="1"/>
  </cols>
  <sheetData>
    <row r="1" spans="8:10" ht="65.25" customHeight="1">
      <c r="H1" s="61" t="s">
        <v>145</v>
      </c>
      <c r="I1" s="61"/>
      <c r="J1" s="61"/>
    </row>
    <row r="2" spans="8:10" ht="13.5" customHeight="1">
      <c r="H2" s="142" t="str">
        <f>'прилож.фин.обес.'!H2</f>
        <v>от " 22 "  января  2014  г. </v>
      </c>
      <c r="I2" s="142"/>
      <c r="J2" s="142"/>
    </row>
    <row r="3" spans="1:9" ht="48.75" customHeight="1">
      <c r="A3" s="129" t="s">
        <v>138</v>
      </c>
      <c r="B3" s="129"/>
      <c r="C3" s="129"/>
      <c r="D3" s="129"/>
      <c r="E3" s="129"/>
      <c r="F3" s="129"/>
      <c r="G3" s="129"/>
      <c r="H3" s="129"/>
      <c r="I3" s="129"/>
    </row>
    <row r="4" spans="1:10" ht="15.75" customHeight="1">
      <c r="A4" s="78" t="s">
        <v>0</v>
      </c>
      <c r="B4" s="78"/>
      <c r="C4" s="78"/>
      <c r="D4" s="128" t="s">
        <v>27</v>
      </c>
      <c r="E4" s="90" t="s">
        <v>3</v>
      </c>
      <c r="F4" s="91"/>
      <c r="G4" s="92"/>
      <c r="H4" s="93" t="s">
        <v>4</v>
      </c>
      <c r="I4" s="93"/>
      <c r="J4" s="93"/>
    </row>
    <row r="5" spans="1:10" ht="62.25" customHeight="1">
      <c r="A5" s="78"/>
      <c r="B5" s="78"/>
      <c r="C5" s="78"/>
      <c r="D5" s="128"/>
      <c r="E5" s="94" t="s">
        <v>148</v>
      </c>
      <c r="F5" s="97" t="s">
        <v>139</v>
      </c>
      <c r="G5" s="97"/>
      <c r="H5" s="101" t="s">
        <v>140</v>
      </c>
      <c r="I5" s="102"/>
      <c r="J5" s="103"/>
    </row>
    <row r="6" spans="1:10" ht="27.75" customHeight="1">
      <c r="A6" s="78"/>
      <c r="B6" s="78"/>
      <c r="C6" s="78"/>
      <c r="D6" s="128"/>
      <c r="E6" s="95"/>
      <c r="F6" s="94" t="s">
        <v>143</v>
      </c>
      <c r="G6" s="94" t="s">
        <v>149</v>
      </c>
      <c r="H6" s="97" t="s">
        <v>150</v>
      </c>
      <c r="I6" s="97" t="s">
        <v>139</v>
      </c>
      <c r="J6" s="97"/>
    </row>
    <row r="7" spans="1:10" ht="47.25" customHeight="1">
      <c r="A7" s="78"/>
      <c r="B7" s="78"/>
      <c r="C7" s="78"/>
      <c r="D7" s="128"/>
      <c r="E7" s="96"/>
      <c r="F7" s="96"/>
      <c r="G7" s="96"/>
      <c r="H7" s="97"/>
      <c r="I7" s="44" t="s">
        <v>143</v>
      </c>
      <c r="J7" s="44" t="s">
        <v>149</v>
      </c>
    </row>
    <row r="8" spans="1:14" ht="30" customHeight="1">
      <c r="A8" s="138" t="s">
        <v>23</v>
      </c>
      <c r="B8" s="121"/>
      <c r="C8" s="121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10"/>
      <c r="L8" s="53">
        <f>H8+H9-H10</f>
        <v>0</v>
      </c>
      <c r="M8" s="53">
        <f>I8+I9-I10</f>
        <v>0</v>
      </c>
      <c r="N8" s="53">
        <f>J8+J9-J10</f>
        <v>0</v>
      </c>
    </row>
    <row r="9" spans="1:10" ht="24.75" customHeight="1">
      <c r="A9" s="141" t="s">
        <v>5</v>
      </c>
      <c r="B9" s="119"/>
      <c r="C9" s="119"/>
      <c r="D9" s="9" t="s">
        <v>28</v>
      </c>
      <c r="E9" s="47">
        <f t="shared" si="0"/>
        <v>2762600</v>
      </c>
      <c r="F9" s="47">
        <f t="shared" si="0"/>
        <v>300100</v>
      </c>
      <c r="G9" s="47">
        <f t="shared" si="0"/>
        <v>289100</v>
      </c>
      <c r="H9" s="10">
        <v>2762600</v>
      </c>
      <c r="I9" s="10">
        <v>300100</v>
      </c>
      <c r="J9" s="10">
        <v>289100</v>
      </c>
    </row>
    <row r="10" spans="1:10" s="20" customFormat="1" ht="22.5" customHeight="1">
      <c r="A10" s="141" t="s">
        <v>7</v>
      </c>
      <c r="B10" s="119"/>
      <c r="C10" s="119"/>
      <c r="D10" s="12">
        <v>900</v>
      </c>
      <c r="E10" s="48">
        <f aca="true" t="shared" si="1" ref="E10:J10">E12+E17+E25+E28+E33+E39+E32</f>
        <v>2762600</v>
      </c>
      <c r="F10" s="48">
        <f t="shared" si="1"/>
        <v>300100</v>
      </c>
      <c r="G10" s="48">
        <f t="shared" si="1"/>
        <v>289100</v>
      </c>
      <c r="H10" s="48">
        <f t="shared" si="1"/>
        <v>2762600</v>
      </c>
      <c r="I10" s="48">
        <f t="shared" si="1"/>
        <v>300100</v>
      </c>
      <c r="J10" s="33">
        <f t="shared" si="1"/>
        <v>289100</v>
      </c>
    </row>
    <row r="11" spans="1:10" ht="18" customHeight="1">
      <c r="A11" s="130" t="s">
        <v>6</v>
      </c>
      <c r="B11" s="89"/>
      <c r="C11" s="89"/>
      <c r="D11" s="9"/>
      <c r="E11" s="49"/>
      <c r="F11" s="10"/>
      <c r="G11" s="10"/>
      <c r="H11" s="10"/>
      <c r="I11" s="10"/>
      <c r="J11" s="10"/>
    </row>
    <row r="12" spans="1:10" ht="30.75" customHeight="1">
      <c r="A12" s="139" t="s">
        <v>90</v>
      </c>
      <c r="B12" s="118"/>
      <c r="C12" s="118"/>
      <c r="D12" s="17">
        <v>210</v>
      </c>
      <c r="E12" s="49">
        <f aca="true" t="shared" si="2" ref="E12:J12">E14+E15+E16</f>
        <v>0</v>
      </c>
      <c r="F12" s="49">
        <f t="shared" si="2"/>
        <v>0</v>
      </c>
      <c r="G12" s="49">
        <f t="shared" si="2"/>
        <v>0</v>
      </c>
      <c r="H12" s="49">
        <f t="shared" si="2"/>
        <v>0</v>
      </c>
      <c r="I12" s="49">
        <f t="shared" si="2"/>
        <v>0</v>
      </c>
      <c r="J12" s="34">
        <f t="shared" si="2"/>
        <v>0</v>
      </c>
    </row>
    <row r="13" spans="1:10" ht="21.75" customHeight="1">
      <c r="A13" s="131" t="s">
        <v>1</v>
      </c>
      <c r="B13" s="86"/>
      <c r="C13" s="86"/>
      <c r="D13" s="10"/>
      <c r="E13" s="49"/>
      <c r="F13" s="10"/>
      <c r="G13" s="10"/>
      <c r="H13" s="10"/>
      <c r="I13" s="10"/>
      <c r="J13" s="10"/>
    </row>
    <row r="14" spans="1:10" ht="19.5" customHeight="1">
      <c r="A14" s="130" t="s">
        <v>30</v>
      </c>
      <c r="B14" s="89"/>
      <c r="C14" s="89"/>
      <c r="D14" s="17">
        <v>211</v>
      </c>
      <c r="E14" s="49">
        <f>H14</f>
        <v>0</v>
      </c>
      <c r="F14" s="49">
        <f aca="true" t="shared" si="3" ref="F14:G16">I14</f>
        <v>0</v>
      </c>
      <c r="G14" s="49">
        <f t="shared" si="3"/>
        <v>0</v>
      </c>
      <c r="H14" s="10"/>
      <c r="I14" s="10"/>
      <c r="J14" s="10"/>
    </row>
    <row r="15" spans="1:10" ht="19.5" customHeight="1">
      <c r="A15" s="140" t="s">
        <v>31</v>
      </c>
      <c r="B15" s="117"/>
      <c r="C15" s="117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10"/>
    </row>
    <row r="16" spans="1:10" ht="19.5" customHeight="1">
      <c r="A16" s="130" t="s">
        <v>32</v>
      </c>
      <c r="B16" s="89"/>
      <c r="C16" s="89"/>
      <c r="D16" s="17">
        <v>213</v>
      </c>
      <c r="E16" s="49">
        <f>H16</f>
        <v>0</v>
      </c>
      <c r="F16" s="49">
        <f t="shared" si="3"/>
        <v>0</v>
      </c>
      <c r="G16" s="49">
        <f t="shared" si="3"/>
        <v>0</v>
      </c>
      <c r="H16" s="10"/>
      <c r="I16" s="10"/>
      <c r="J16" s="10"/>
    </row>
    <row r="17" spans="1:10" ht="19.5" customHeight="1">
      <c r="A17" s="130" t="s">
        <v>91</v>
      </c>
      <c r="B17" s="89"/>
      <c r="C17" s="89"/>
      <c r="D17" s="17">
        <v>220</v>
      </c>
      <c r="E17" s="49">
        <f aca="true" t="shared" si="4" ref="E17:J17">E19+E20+E21+E22+E23+E24</f>
        <v>491200</v>
      </c>
      <c r="F17" s="49">
        <f t="shared" si="4"/>
        <v>32300</v>
      </c>
      <c r="G17" s="49">
        <f t="shared" si="4"/>
        <v>35800</v>
      </c>
      <c r="H17" s="49">
        <f t="shared" si="4"/>
        <v>491200</v>
      </c>
      <c r="I17" s="49">
        <f t="shared" si="4"/>
        <v>32300</v>
      </c>
      <c r="J17" s="34">
        <f t="shared" si="4"/>
        <v>35800</v>
      </c>
    </row>
    <row r="18" spans="1:10" ht="19.5" customHeight="1">
      <c r="A18" s="131" t="s">
        <v>1</v>
      </c>
      <c r="B18" s="86"/>
      <c r="C18" s="86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9"/>
      <c r="C19" s="89"/>
      <c r="D19" s="17">
        <v>221</v>
      </c>
      <c r="E19" s="49">
        <f>H19</f>
        <v>0</v>
      </c>
      <c r="F19" s="49">
        <f aca="true" t="shared" si="5" ref="F19:G25">I19</f>
        <v>0</v>
      </c>
      <c r="G19" s="49">
        <f t="shared" si="5"/>
        <v>0</v>
      </c>
      <c r="H19" s="10"/>
      <c r="I19" s="10"/>
      <c r="J19" s="10"/>
    </row>
    <row r="20" spans="1:10" ht="19.5" customHeight="1">
      <c r="A20" s="130" t="s">
        <v>34</v>
      </c>
      <c r="B20" s="89"/>
      <c r="C20" s="89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9"/>
      <c r="C21" s="89"/>
      <c r="D21" s="17">
        <v>223</v>
      </c>
      <c r="E21" s="49">
        <f t="shared" si="6"/>
        <v>491200</v>
      </c>
      <c r="F21" s="49">
        <f t="shared" si="5"/>
        <v>32300</v>
      </c>
      <c r="G21" s="49">
        <f t="shared" si="5"/>
        <v>35800</v>
      </c>
      <c r="H21" s="10">
        <v>491200</v>
      </c>
      <c r="I21" s="10">
        <v>32300</v>
      </c>
      <c r="J21" s="10">
        <v>35800</v>
      </c>
    </row>
    <row r="22" spans="1:10" ht="19.5" customHeight="1">
      <c r="A22" s="130" t="s">
        <v>36</v>
      </c>
      <c r="B22" s="89"/>
      <c r="C22" s="89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9"/>
      <c r="C23" s="89"/>
      <c r="D23" s="17">
        <v>225</v>
      </c>
      <c r="E23" s="49">
        <f t="shared" si="6"/>
        <v>0</v>
      </c>
      <c r="F23" s="49">
        <f t="shared" si="5"/>
        <v>0</v>
      </c>
      <c r="G23" s="49">
        <f t="shared" si="5"/>
        <v>0</v>
      </c>
      <c r="H23" s="10"/>
      <c r="I23" s="10"/>
      <c r="J23" s="10"/>
    </row>
    <row r="24" spans="1:10" ht="18" customHeight="1">
      <c r="A24" s="130" t="s">
        <v>38</v>
      </c>
      <c r="B24" s="89"/>
      <c r="C24" s="89"/>
      <c r="D24" s="17">
        <v>226</v>
      </c>
      <c r="E24" s="49">
        <f t="shared" si="6"/>
        <v>0</v>
      </c>
      <c r="F24" s="49">
        <f t="shared" si="5"/>
        <v>0</v>
      </c>
      <c r="G24" s="49">
        <f t="shared" si="5"/>
        <v>0</v>
      </c>
      <c r="H24" s="10"/>
      <c r="I24" s="10"/>
      <c r="J24" s="10"/>
    </row>
    <row r="25" spans="1:10" ht="18" customHeight="1">
      <c r="A25" s="130" t="s">
        <v>92</v>
      </c>
      <c r="B25" s="89"/>
      <c r="C25" s="89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31" t="s">
        <v>1</v>
      </c>
      <c r="B26" s="86"/>
      <c r="C26" s="86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9"/>
      <c r="C27" s="89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10"/>
    </row>
    <row r="28" spans="1:10" ht="18" customHeight="1">
      <c r="A28" s="130" t="s">
        <v>93</v>
      </c>
      <c r="B28" s="89"/>
      <c r="C28" s="89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10"/>
    </row>
    <row r="29" spans="1:10" ht="18" customHeight="1">
      <c r="A29" s="131" t="s">
        <v>1</v>
      </c>
      <c r="B29" s="86"/>
      <c r="C29" s="86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9"/>
      <c r="C30" s="89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10"/>
    </row>
    <row r="31" spans="1:10" ht="18" customHeight="1">
      <c r="A31" s="137" t="s">
        <v>41</v>
      </c>
      <c r="B31" s="122"/>
      <c r="C31" s="122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10"/>
    </row>
    <row r="32" spans="1:10" ht="18" customHeight="1">
      <c r="A32" s="130" t="s">
        <v>42</v>
      </c>
      <c r="B32" s="89"/>
      <c r="C32" s="89"/>
      <c r="D32" s="17">
        <v>290</v>
      </c>
      <c r="E32" s="49">
        <f t="shared" si="8"/>
        <v>2271400</v>
      </c>
      <c r="F32" s="49">
        <f t="shared" si="8"/>
        <v>267800</v>
      </c>
      <c r="G32" s="49">
        <f t="shared" si="8"/>
        <v>253300</v>
      </c>
      <c r="H32" s="10">
        <v>2271400</v>
      </c>
      <c r="I32" s="10">
        <v>267800</v>
      </c>
      <c r="J32" s="10">
        <v>253300</v>
      </c>
    </row>
    <row r="33" spans="1:10" ht="18" customHeight="1">
      <c r="A33" s="130" t="s">
        <v>94</v>
      </c>
      <c r="B33" s="89"/>
      <c r="C33" s="89"/>
      <c r="D33" s="17">
        <v>300</v>
      </c>
      <c r="E33" s="49">
        <f aca="true" t="shared" si="9" ref="E33:J33">E35+E36+E37+E38</f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34">
        <f t="shared" si="9"/>
        <v>0</v>
      </c>
    </row>
    <row r="34" spans="1:10" ht="18" customHeight="1">
      <c r="A34" s="131" t="s">
        <v>1</v>
      </c>
      <c r="B34" s="86"/>
      <c r="C34" s="86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9"/>
      <c r="C35" s="89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10"/>
    </row>
    <row r="36" spans="1:10" ht="18" customHeight="1">
      <c r="A36" s="138" t="s">
        <v>44</v>
      </c>
      <c r="B36" s="121"/>
      <c r="C36" s="121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10"/>
    </row>
    <row r="37" spans="1:10" ht="18" customHeight="1">
      <c r="A37" s="138" t="s">
        <v>45</v>
      </c>
      <c r="B37" s="121"/>
      <c r="C37" s="121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10"/>
    </row>
    <row r="38" spans="1:10" ht="15.75" customHeight="1">
      <c r="A38" s="130" t="s">
        <v>46</v>
      </c>
      <c r="B38" s="89"/>
      <c r="C38" s="89"/>
      <c r="D38" s="17">
        <v>340</v>
      </c>
      <c r="E38" s="49">
        <f t="shared" si="10"/>
        <v>0</v>
      </c>
      <c r="F38" s="49">
        <f t="shared" si="10"/>
        <v>0</v>
      </c>
      <c r="G38" s="49">
        <f t="shared" si="10"/>
        <v>0</v>
      </c>
      <c r="H38" s="10"/>
      <c r="I38" s="10"/>
      <c r="J38" s="10"/>
    </row>
    <row r="39" spans="1:10" ht="18" customHeight="1">
      <c r="A39" s="130" t="s">
        <v>95</v>
      </c>
      <c r="B39" s="89"/>
      <c r="C39" s="89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10"/>
    </row>
    <row r="40" spans="1:10" ht="15" customHeight="1">
      <c r="A40" s="131" t="s">
        <v>1</v>
      </c>
      <c r="B40" s="86"/>
      <c r="C40" s="86"/>
      <c r="D40" s="17"/>
      <c r="E40" s="23"/>
      <c r="F40" s="10"/>
      <c r="G40" s="10"/>
      <c r="H40" s="10"/>
      <c r="I40" s="10"/>
      <c r="J40" s="10"/>
    </row>
    <row r="41" spans="1:10" ht="29.25" customHeight="1">
      <c r="A41" s="132" t="s">
        <v>53</v>
      </c>
      <c r="B41" s="99"/>
      <c r="C41" s="100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10"/>
    </row>
    <row r="42" spans="1:10" ht="18" customHeight="1">
      <c r="A42" s="132" t="s">
        <v>47</v>
      </c>
      <c r="B42" s="99"/>
      <c r="C42" s="100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10"/>
    </row>
    <row r="43" spans="1:10" ht="14.25" customHeight="1">
      <c r="A43" s="133" t="s">
        <v>8</v>
      </c>
      <c r="B43" s="127"/>
      <c r="C43" s="127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34" t="s">
        <v>9</v>
      </c>
      <c r="B44" s="135"/>
      <c r="C44" s="135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1" t="s">
        <v>130</v>
      </c>
      <c r="B49" s="61"/>
      <c r="C49" s="61"/>
      <c r="D49" s="61"/>
      <c r="E49" s="11"/>
      <c r="F49" s="77" t="s">
        <v>170</v>
      </c>
      <c r="G49" s="77"/>
    </row>
    <row r="50" spans="1:5" ht="19.5" customHeight="1">
      <c r="A50" s="61" t="s">
        <v>97</v>
      </c>
      <c r="B50" s="61"/>
      <c r="C50" s="61"/>
      <c r="D50" s="4"/>
      <c r="E50" s="21" t="s">
        <v>12</v>
      </c>
    </row>
    <row r="51" spans="1:5" ht="15.75" customHeight="1">
      <c r="A51" s="3"/>
      <c r="B51" s="3"/>
      <c r="C51" s="3"/>
      <c r="E51" s="15" t="s">
        <v>12</v>
      </c>
    </row>
    <row r="52" spans="1:7" ht="17.25" customHeight="1">
      <c r="A52" s="61" t="s">
        <v>175</v>
      </c>
      <c r="B52" s="61"/>
      <c r="C52" s="61"/>
      <c r="D52" s="61"/>
      <c r="E52" s="22"/>
      <c r="F52" s="77" t="s">
        <v>167</v>
      </c>
      <c r="G52" s="77"/>
    </row>
    <row r="53" ht="9.75" customHeight="1">
      <c r="E53" s="15" t="s">
        <v>12</v>
      </c>
    </row>
    <row r="54" spans="1:7" ht="15.75" customHeight="1">
      <c r="A54" s="61" t="s">
        <v>96</v>
      </c>
      <c r="B54" s="61"/>
      <c r="C54" s="61"/>
      <c r="D54" s="61"/>
      <c r="E54" s="22"/>
      <c r="F54" s="77" t="s">
        <v>167</v>
      </c>
      <c r="G54" s="77"/>
    </row>
    <row r="55" spans="1:5" ht="13.5" customHeight="1">
      <c r="A55" s="136" t="s">
        <v>169</v>
      </c>
      <c r="B55" s="136"/>
      <c r="E55" s="15" t="s">
        <v>12</v>
      </c>
    </row>
    <row r="56" spans="1:3" ht="16.5" customHeight="1">
      <c r="A56" s="126" t="str">
        <f>'раздел 3'!A67:C67</f>
        <v>"22 " января  2014 г.</v>
      </c>
      <c r="B56" s="126"/>
      <c r="C56" s="126"/>
    </row>
  </sheetData>
  <sheetProtection/>
  <mergeCells count="60">
    <mergeCell ref="F49:G49"/>
    <mergeCell ref="F52:G52"/>
    <mergeCell ref="F54:G54"/>
    <mergeCell ref="H1:J1"/>
    <mergeCell ref="H2:J2"/>
    <mergeCell ref="A50:C50"/>
    <mergeCell ref="A52:D52"/>
    <mergeCell ref="A54:D54"/>
    <mergeCell ref="A44:C44"/>
    <mergeCell ref="A49:D49"/>
    <mergeCell ref="A55:B55"/>
    <mergeCell ref="A31:C31"/>
    <mergeCell ref="A32:C32"/>
    <mergeCell ref="A33:C33"/>
    <mergeCell ref="A34:C34"/>
    <mergeCell ref="A56:C56"/>
    <mergeCell ref="A40:C40"/>
    <mergeCell ref="A41:C41"/>
    <mergeCell ref="A42:C42"/>
    <mergeCell ref="A43:C43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E4:G4"/>
    <mergeCell ref="A10:C10"/>
    <mergeCell ref="A11:C11"/>
    <mergeCell ref="A12:C12"/>
    <mergeCell ref="F6:F7"/>
    <mergeCell ref="G6:G7"/>
    <mergeCell ref="H6:H7"/>
    <mergeCell ref="I6:J6"/>
    <mergeCell ref="A3:I3"/>
    <mergeCell ref="A4:C7"/>
    <mergeCell ref="D4:D7"/>
    <mergeCell ref="H4:J4"/>
    <mergeCell ref="E5:E7"/>
    <mergeCell ref="F5:G5"/>
    <mergeCell ref="H5:J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2" zoomScaleSheetLayoutView="82" zoomScalePageLayoutView="0" workbookViewId="0" topLeftCell="A4">
      <selection activeCell="N55" sqref="N5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9.25390625" style="2" customWidth="1"/>
    <col min="4" max="4" width="11.375" style="3" customWidth="1"/>
    <col min="5" max="5" width="18.375" style="2" customWidth="1"/>
    <col min="6" max="6" width="15.25390625" style="2" customWidth="1"/>
    <col min="7" max="7" width="16.125" style="2" customWidth="1"/>
    <col min="8" max="8" width="16.375" style="2" customWidth="1"/>
    <col min="9" max="9" width="14.00390625" style="2" customWidth="1"/>
    <col min="10" max="10" width="13.25390625" style="2" customWidth="1"/>
    <col min="11" max="11" width="9.125" style="2" customWidth="1"/>
    <col min="12" max="12" width="12.375" style="2" customWidth="1"/>
    <col min="13" max="14" width="10.75390625" style="2" customWidth="1"/>
    <col min="15" max="16384" width="9.125" style="2" customWidth="1"/>
  </cols>
  <sheetData>
    <row r="1" spans="8:10" ht="75.75" customHeight="1">
      <c r="H1" s="61" t="s">
        <v>146</v>
      </c>
      <c r="I1" s="61"/>
      <c r="J1" s="61"/>
    </row>
    <row r="2" spans="8:10" ht="13.5" customHeight="1">
      <c r="H2" s="142" t="str">
        <f>'прилож.фин.обес.'!H2</f>
        <v>от " 22 "  января  2014  г. </v>
      </c>
      <c r="I2" s="142"/>
      <c r="J2" s="142"/>
    </row>
    <row r="3" spans="1:8" ht="45.75" customHeight="1" thickBot="1">
      <c r="A3" s="88" t="s">
        <v>135</v>
      </c>
      <c r="B3" s="88"/>
      <c r="C3" s="88"/>
      <c r="D3" s="88"/>
      <c r="E3" s="88"/>
      <c r="F3" s="88"/>
      <c r="G3" s="88"/>
      <c r="H3" s="88"/>
    </row>
    <row r="4" spans="1:14" ht="15.75" customHeight="1">
      <c r="A4" s="143" t="s">
        <v>0</v>
      </c>
      <c r="B4" s="144"/>
      <c r="C4" s="145"/>
      <c r="D4" s="128" t="s">
        <v>27</v>
      </c>
      <c r="E4" s="90" t="s">
        <v>3</v>
      </c>
      <c r="F4" s="91"/>
      <c r="G4" s="92"/>
      <c r="H4" s="93" t="s">
        <v>4</v>
      </c>
      <c r="I4" s="93"/>
      <c r="J4" s="93"/>
      <c r="K4" s="20"/>
      <c r="L4" s="20"/>
      <c r="M4" s="20"/>
      <c r="N4" s="20"/>
    </row>
    <row r="5" spans="1:10" ht="52.5" customHeight="1">
      <c r="A5" s="146"/>
      <c r="B5" s="147"/>
      <c r="C5" s="148"/>
      <c r="D5" s="128"/>
      <c r="E5" s="94" t="s">
        <v>148</v>
      </c>
      <c r="F5" s="97" t="s">
        <v>139</v>
      </c>
      <c r="G5" s="97"/>
      <c r="H5" s="101" t="s">
        <v>140</v>
      </c>
      <c r="I5" s="102"/>
      <c r="J5" s="103"/>
    </row>
    <row r="6" spans="1:10" ht="22.5" customHeight="1">
      <c r="A6" s="146"/>
      <c r="B6" s="147"/>
      <c r="C6" s="148"/>
      <c r="D6" s="128"/>
      <c r="E6" s="95"/>
      <c r="F6" s="94" t="s">
        <v>143</v>
      </c>
      <c r="G6" s="94" t="s">
        <v>149</v>
      </c>
      <c r="H6" s="97" t="s">
        <v>150</v>
      </c>
      <c r="I6" s="97" t="s">
        <v>139</v>
      </c>
      <c r="J6" s="97"/>
    </row>
    <row r="7" spans="1:10" ht="54.75" customHeight="1" thickBot="1">
      <c r="A7" s="149"/>
      <c r="B7" s="150"/>
      <c r="C7" s="151"/>
      <c r="D7" s="128"/>
      <c r="E7" s="96"/>
      <c r="F7" s="96"/>
      <c r="G7" s="96"/>
      <c r="H7" s="97"/>
      <c r="I7" s="44" t="s">
        <v>143</v>
      </c>
      <c r="J7" s="44" t="s">
        <v>149</v>
      </c>
    </row>
    <row r="8" spans="1:14" ht="30" customHeight="1">
      <c r="A8" s="158" t="s">
        <v>23</v>
      </c>
      <c r="B8" s="159"/>
      <c r="C8" s="160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10"/>
      <c r="L8" s="53">
        <f>H8+H9-H10</f>
        <v>0</v>
      </c>
      <c r="M8" s="53">
        <f>I8+I9-I10</f>
        <v>0</v>
      </c>
      <c r="N8" s="53">
        <f>J8+J9-J10</f>
        <v>0</v>
      </c>
    </row>
    <row r="9" spans="1:10" ht="16.5" customHeight="1">
      <c r="A9" s="161" t="s">
        <v>5</v>
      </c>
      <c r="B9" s="115"/>
      <c r="C9" s="116"/>
      <c r="D9" s="9" t="s">
        <v>28</v>
      </c>
      <c r="E9" s="47">
        <f t="shared" si="0"/>
        <v>2750000</v>
      </c>
      <c r="F9" s="47">
        <f t="shared" si="0"/>
        <v>3000000</v>
      </c>
      <c r="G9" s="47">
        <f t="shared" si="0"/>
        <v>3200000</v>
      </c>
      <c r="H9" s="10">
        <v>2750000</v>
      </c>
      <c r="I9" s="10">
        <v>3000000</v>
      </c>
      <c r="J9" s="10">
        <v>3200000</v>
      </c>
    </row>
    <row r="10" spans="1:14" s="20" customFormat="1" ht="15" customHeight="1">
      <c r="A10" s="161" t="s">
        <v>7</v>
      </c>
      <c r="B10" s="115"/>
      <c r="C10" s="116"/>
      <c r="D10" s="12">
        <v>900</v>
      </c>
      <c r="E10" s="48">
        <f aca="true" t="shared" si="1" ref="E10:J10">E12+E17+E25+E28+E33+E39+E32</f>
        <v>2750000</v>
      </c>
      <c r="F10" s="48">
        <f t="shared" si="1"/>
        <v>3000000</v>
      </c>
      <c r="G10" s="48">
        <f t="shared" si="1"/>
        <v>3200000</v>
      </c>
      <c r="H10" s="48">
        <f t="shared" si="1"/>
        <v>2750000</v>
      </c>
      <c r="I10" s="48">
        <f t="shared" si="1"/>
        <v>3000000</v>
      </c>
      <c r="J10" s="33">
        <f t="shared" si="1"/>
        <v>3200000</v>
      </c>
      <c r="K10" s="2"/>
      <c r="L10" s="2"/>
      <c r="M10" s="2"/>
      <c r="N10" s="2"/>
    </row>
    <row r="11" spans="1:10" ht="18" customHeight="1">
      <c r="A11" s="132" t="s">
        <v>6</v>
      </c>
      <c r="B11" s="99"/>
      <c r="C11" s="100"/>
      <c r="D11" s="9"/>
      <c r="E11" s="49"/>
      <c r="F11" s="10"/>
      <c r="G11" s="10"/>
      <c r="H11" s="10"/>
      <c r="I11" s="10"/>
      <c r="J11" s="10"/>
    </row>
    <row r="12" spans="1:10" ht="30.75" customHeight="1">
      <c r="A12" s="152" t="s">
        <v>90</v>
      </c>
      <c r="B12" s="153"/>
      <c r="C12" s="154"/>
      <c r="D12" s="17">
        <v>210</v>
      </c>
      <c r="E12" s="49">
        <f aca="true" t="shared" si="2" ref="E12:J12">E14+E15+E16</f>
        <v>299460</v>
      </c>
      <c r="F12" s="49">
        <f t="shared" si="2"/>
        <v>325500</v>
      </c>
      <c r="G12" s="49">
        <f t="shared" si="2"/>
        <v>325500</v>
      </c>
      <c r="H12" s="49">
        <f t="shared" si="2"/>
        <v>299460</v>
      </c>
      <c r="I12" s="49">
        <f t="shared" si="2"/>
        <v>325500</v>
      </c>
      <c r="J12" s="34">
        <f t="shared" si="2"/>
        <v>325500</v>
      </c>
    </row>
    <row r="13" spans="1:10" ht="15.75" customHeight="1">
      <c r="A13" s="131" t="s">
        <v>1</v>
      </c>
      <c r="B13" s="86"/>
      <c r="C13" s="87"/>
      <c r="D13" s="10"/>
      <c r="E13" s="49"/>
      <c r="F13" s="10"/>
      <c r="G13" s="10"/>
      <c r="H13" s="10"/>
      <c r="I13" s="10"/>
      <c r="J13" s="10"/>
    </row>
    <row r="14" spans="1:10" ht="18" customHeight="1">
      <c r="A14" s="132" t="s">
        <v>30</v>
      </c>
      <c r="B14" s="99"/>
      <c r="C14" s="100"/>
      <c r="D14" s="17">
        <v>211</v>
      </c>
      <c r="E14" s="49">
        <f>H14</f>
        <v>230000</v>
      </c>
      <c r="F14" s="49">
        <f aca="true" t="shared" si="3" ref="F14:G16">I14</f>
        <v>250000</v>
      </c>
      <c r="G14" s="49">
        <f t="shared" si="3"/>
        <v>250000</v>
      </c>
      <c r="H14" s="10">
        <v>230000</v>
      </c>
      <c r="I14" s="10">
        <v>250000</v>
      </c>
      <c r="J14" s="10">
        <v>250000</v>
      </c>
    </row>
    <row r="15" spans="1:10" ht="20.25" customHeight="1">
      <c r="A15" s="155" t="s">
        <v>31</v>
      </c>
      <c r="B15" s="156"/>
      <c r="C15" s="157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10"/>
    </row>
    <row r="16" spans="1:10" ht="19.5" customHeight="1">
      <c r="A16" s="132" t="s">
        <v>32</v>
      </c>
      <c r="B16" s="99"/>
      <c r="C16" s="100"/>
      <c r="D16" s="17">
        <v>213</v>
      </c>
      <c r="E16" s="49">
        <f>H16</f>
        <v>69460</v>
      </c>
      <c r="F16" s="49">
        <f t="shared" si="3"/>
        <v>75500</v>
      </c>
      <c r="G16" s="49">
        <f t="shared" si="3"/>
        <v>75500</v>
      </c>
      <c r="H16" s="10">
        <v>69460</v>
      </c>
      <c r="I16" s="10">
        <v>75500</v>
      </c>
      <c r="J16" s="10">
        <v>75500</v>
      </c>
    </row>
    <row r="17" spans="1:10" ht="19.5" customHeight="1">
      <c r="A17" s="130" t="s">
        <v>91</v>
      </c>
      <c r="B17" s="89"/>
      <c r="C17" s="89"/>
      <c r="D17" s="17">
        <v>220</v>
      </c>
      <c r="E17" s="49">
        <f aca="true" t="shared" si="4" ref="E17:J17">E19+E20+E21+E22+E23+E24</f>
        <v>234300</v>
      </c>
      <c r="F17" s="49">
        <f t="shared" si="4"/>
        <v>210000</v>
      </c>
      <c r="G17" s="49">
        <f t="shared" si="4"/>
        <v>210000</v>
      </c>
      <c r="H17" s="49">
        <f t="shared" si="4"/>
        <v>234300</v>
      </c>
      <c r="I17" s="49">
        <f t="shared" si="4"/>
        <v>210000</v>
      </c>
      <c r="J17" s="34">
        <f t="shared" si="4"/>
        <v>210000</v>
      </c>
    </row>
    <row r="18" spans="1:10" ht="19.5" customHeight="1">
      <c r="A18" s="131" t="s">
        <v>1</v>
      </c>
      <c r="B18" s="86"/>
      <c r="C18" s="86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9"/>
      <c r="C19" s="89"/>
      <c r="D19" s="17">
        <v>221</v>
      </c>
      <c r="E19" s="49">
        <f aca="true" t="shared" si="5" ref="E19:G25">H19</f>
        <v>35000</v>
      </c>
      <c r="F19" s="49">
        <f t="shared" si="5"/>
        <v>35000</v>
      </c>
      <c r="G19" s="49">
        <f t="shared" si="5"/>
        <v>35000</v>
      </c>
      <c r="H19" s="10">
        <v>35000</v>
      </c>
      <c r="I19" s="10">
        <v>35000</v>
      </c>
      <c r="J19" s="10">
        <v>35000</v>
      </c>
    </row>
    <row r="20" spans="1:10" ht="19.5" customHeight="1">
      <c r="A20" s="130" t="s">
        <v>34</v>
      </c>
      <c r="B20" s="89"/>
      <c r="C20" s="89"/>
      <c r="D20" s="17">
        <v>222</v>
      </c>
      <c r="E20" s="49">
        <f t="shared" si="5"/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9"/>
      <c r="C21" s="89"/>
      <c r="D21" s="17">
        <v>223</v>
      </c>
      <c r="E21" s="49">
        <f t="shared" si="5"/>
        <v>69300</v>
      </c>
      <c r="F21" s="49">
        <f t="shared" si="5"/>
        <v>65000</v>
      </c>
      <c r="G21" s="49">
        <f t="shared" si="5"/>
        <v>65000</v>
      </c>
      <c r="H21" s="10">
        <v>69300</v>
      </c>
      <c r="I21" s="10">
        <v>65000</v>
      </c>
      <c r="J21" s="10">
        <v>65000</v>
      </c>
    </row>
    <row r="22" spans="1:10" ht="19.5" customHeight="1">
      <c r="A22" s="130" t="s">
        <v>36</v>
      </c>
      <c r="B22" s="89"/>
      <c r="C22" s="89"/>
      <c r="D22" s="17">
        <v>224</v>
      </c>
      <c r="E22" s="49">
        <f t="shared" si="5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9"/>
      <c r="C23" s="89"/>
      <c r="D23" s="17">
        <v>225</v>
      </c>
      <c r="E23" s="49">
        <f t="shared" si="5"/>
        <v>30000</v>
      </c>
      <c r="F23" s="49">
        <f t="shared" si="5"/>
        <v>30000</v>
      </c>
      <c r="G23" s="49">
        <f t="shared" si="5"/>
        <v>30000</v>
      </c>
      <c r="H23" s="10">
        <v>30000</v>
      </c>
      <c r="I23" s="10">
        <v>30000</v>
      </c>
      <c r="J23" s="10">
        <v>30000</v>
      </c>
    </row>
    <row r="24" spans="1:10" ht="18" customHeight="1">
      <c r="A24" s="130" t="s">
        <v>38</v>
      </c>
      <c r="B24" s="89"/>
      <c r="C24" s="89"/>
      <c r="D24" s="17">
        <v>226</v>
      </c>
      <c r="E24" s="49">
        <f t="shared" si="5"/>
        <v>100000</v>
      </c>
      <c r="F24" s="49">
        <f t="shared" si="5"/>
        <v>80000</v>
      </c>
      <c r="G24" s="49">
        <f t="shared" si="5"/>
        <v>80000</v>
      </c>
      <c r="H24" s="10">
        <v>100000</v>
      </c>
      <c r="I24" s="10">
        <v>80000</v>
      </c>
      <c r="J24" s="10">
        <v>80000</v>
      </c>
    </row>
    <row r="25" spans="1:10" ht="18" customHeight="1">
      <c r="A25" s="130" t="s">
        <v>92</v>
      </c>
      <c r="B25" s="89"/>
      <c r="C25" s="89"/>
      <c r="D25" s="17">
        <v>240</v>
      </c>
      <c r="E25" s="49">
        <f t="shared" si="5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31" t="s">
        <v>1</v>
      </c>
      <c r="B26" s="86"/>
      <c r="C26" s="86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9"/>
      <c r="C27" s="89"/>
      <c r="D27" s="17">
        <v>241</v>
      </c>
      <c r="E27" s="49">
        <f aca="true" t="shared" si="6" ref="E27:G28">H27</f>
        <v>0</v>
      </c>
      <c r="F27" s="49">
        <f t="shared" si="6"/>
        <v>0</v>
      </c>
      <c r="G27" s="49">
        <f t="shared" si="6"/>
        <v>0</v>
      </c>
      <c r="H27" s="10"/>
      <c r="I27" s="10"/>
      <c r="J27" s="10"/>
    </row>
    <row r="28" spans="1:10" ht="18" customHeight="1">
      <c r="A28" s="130" t="s">
        <v>93</v>
      </c>
      <c r="B28" s="89"/>
      <c r="C28" s="89"/>
      <c r="D28" s="17">
        <v>260</v>
      </c>
      <c r="E28" s="49">
        <f t="shared" si="6"/>
        <v>0</v>
      </c>
      <c r="F28" s="49">
        <f t="shared" si="6"/>
        <v>0</v>
      </c>
      <c r="G28" s="49">
        <f t="shared" si="6"/>
        <v>0</v>
      </c>
      <c r="H28" s="10"/>
      <c r="I28" s="10"/>
      <c r="J28" s="10"/>
    </row>
    <row r="29" spans="1:10" ht="18" customHeight="1">
      <c r="A29" s="131" t="s">
        <v>1</v>
      </c>
      <c r="B29" s="86"/>
      <c r="C29" s="86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9"/>
      <c r="C30" s="89"/>
      <c r="D30" s="17">
        <v>262</v>
      </c>
      <c r="E30" s="49">
        <f aca="true" t="shared" si="7" ref="E30:G32">H30</f>
        <v>0</v>
      </c>
      <c r="F30" s="49">
        <f t="shared" si="7"/>
        <v>0</v>
      </c>
      <c r="G30" s="49">
        <f t="shared" si="7"/>
        <v>0</v>
      </c>
      <c r="H30" s="10"/>
      <c r="I30" s="10"/>
      <c r="J30" s="10"/>
    </row>
    <row r="31" spans="1:10" ht="18" customHeight="1">
      <c r="A31" s="137" t="s">
        <v>41</v>
      </c>
      <c r="B31" s="122"/>
      <c r="C31" s="122"/>
      <c r="D31" s="17">
        <v>263</v>
      </c>
      <c r="E31" s="49">
        <f t="shared" si="7"/>
        <v>0</v>
      </c>
      <c r="F31" s="49">
        <f t="shared" si="7"/>
        <v>0</v>
      </c>
      <c r="G31" s="49">
        <f t="shared" si="7"/>
        <v>0</v>
      </c>
      <c r="H31" s="10"/>
      <c r="I31" s="10"/>
      <c r="J31" s="10"/>
    </row>
    <row r="32" spans="1:10" ht="18" customHeight="1">
      <c r="A32" s="130" t="s">
        <v>42</v>
      </c>
      <c r="B32" s="89"/>
      <c r="C32" s="89"/>
      <c r="D32" s="17">
        <v>290</v>
      </c>
      <c r="E32" s="49">
        <f t="shared" si="7"/>
        <v>7000</v>
      </c>
      <c r="F32" s="49">
        <f t="shared" si="7"/>
        <v>2000</v>
      </c>
      <c r="G32" s="49">
        <f t="shared" si="7"/>
        <v>2000</v>
      </c>
      <c r="H32" s="10">
        <v>7000</v>
      </c>
      <c r="I32" s="10">
        <v>2000</v>
      </c>
      <c r="J32" s="10">
        <v>2000</v>
      </c>
    </row>
    <row r="33" spans="1:10" ht="18" customHeight="1">
      <c r="A33" s="130" t="s">
        <v>94</v>
      </c>
      <c r="B33" s="89"/>
      <c r="C33" s="89"/>
      <c r="D33" s="17">
        <v>300</v>
      </c>
      <c r="E33" s="49">
        <f aca="true" t="shared" si="8" ref="E33:J33">E35+E36+E37+E38</f>
        <v>2209240</v>
      </c>
      <c r="F33" s="49">
        <f t="shared" si="8"/>
        <v>2462500</v>
      </c>
      <c r="G33" s="49">
        <f t="shared" si="8"/>
        <v>2662500</v>
      </c>
      <c r="H33" s="49">
        <f t="shared" si="8"/>
        <v>2209240</v>
      </c>
      <c r="I33" s="49">
        <f t="shared" si="8"/>
        <v>2462500</v>
      </c>
      <c r="J33" s="34">
        <f t="shared" si="8"/>
        <v>2662500</v>
      </c>
    </row>
    <row r="34" spans="1:10" ht="18" customHeight="1">
      <c r="A34" s="131" t="s">
        <v>1</v>
      </c>
      <c r="B34" s="86"/>
      <c r="C34" s="86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9"/>
      <c r="C35" s="89"/>
      <c r="D35" s="17">
        <v>310</v>
      </c>
      <c r="E35" s="49">
        <f aca="true" t="shared" si="9" ref="E35:G39">H35</f>
        <v>100000</v>
      </c>
      <c r="F35" s="49">
        <f t="shared" si="9"/>
        <v>150000</v>
      </c>
      <c r="G35" s="49">
        <f t="shared" si="9"/>
        <v>150000</v>
      </c>
      <c r="H35" s="10">
        <v>100000</v>
      </c>
      <c r="I35" s="10">
        <v>150000</v>
      </c>
      <c r="J35" s="10">
        <v>150000</v>
      </c>
    </row>
    <row r="36" spans="1:10" ht="18" customHeight="1">
      <c r="A36" s="138" t="s">
        <v>44</v>
      </c>
      <c r="B36" s="121"/>
      <c r="C36" s="121"/>
      <c r="D36" s="31">
        <v>320</v>
      </c>
      <c r="E36" s="49">
        <f t="shared" si="9"/>
        <v>0</v>
      </c>
      <c r="F36" s="49">
        <f t="shared" si="9"/>
        <v>0</v>
      </c>
      <c r="G36" s="49">
        <f t="shared" si="9"/>
        <v>0</v>
      </c>
      <c r="H36" s="10"/>
      <c r="I36" s="10"/>
      <c r="J36" s="10"/>
    </row>
    <row r="37" spans="1:10" ht="18" customHeight="1">
      <c r="A37" s="138" t="s">
        <v>45</v>
      </c>
      <c r="B37" s="121"/>
      <c r="C37" s="121"/>
      <c r="D37" s="30">
        <v>330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10"/>
      <c r="I37" s="10"/>
      <c r="J37" s="10"/>
    </row>
    <row r="38" spans="1:10" ht="15.75" customHeight="1">
      <c r="A38" s="130" t="s">
        <v>46</v>
      </c>
      <c r="B38" s="89"/>
      <c r="C38" s="89"/>
      <c r="D38" s="17">
        <v>340</v>
      </c>
      <c r="E38" s="49">
        <f t="shared" si="9"/>
        <v>2109240</v>
      </c>
      <c r="F38" s="49">
        <f t="shared" si="9"/>
        <v>2312500</v>
      </c>
      <c r="G38" s="49">
        <f t="shared" si="9"/>
        <v>2512500</v>
      </c>
      <c r="H38" s="10">
        <v>2109240</v>
      </c>
      <c r="I38" s="10">
        <v>2312500</v>
      </c>
      <c r="J38" s="10">
        <v>2512500</v>
      </c>
    </row>
    <row r="39" spans="1:10" ht="18" customHeight="1">
      <c r="A39" s="130" t="s">
        <v>95</v>
      </c>
      <c r="B39" s="89"/>
      <c r="C39" s="89"/>
      <c r="D39" s="17">
        <v>500</v>
      </c>
      <c r="E39" s="49">
        <f t="shared" si="9"/>
        <v>0</v>
      </c>
      <c r="F39" s="49">
        <f t="shared" si="9"/>
        <v>0</v>
      </c>
      <c r="G39" s="49">
        <f t="shared" si="9"/>
        <v>0</v>
      </c>
      <c r="H39" s="10"/>
      <c r="I39" s="10"/>
      <c r="J39" s="10"/>
    </row>
    <row r="40" spans="1:10" ht="15" customHeight="1">
      <c r="A40" s="131" t="s">
        <v>1</v>
      </c>
      <c r="B40" s="86"/>
      <c r="C40" s="86"/>
      <c r="D40" s="17"/>
      <c r="E40" s="23"/>
      <c r="F40" s="10"/>
      <c r="G40" s="10"/>
      <c r="H40" s="10"/>
      <c r="I40" s="10"/>
      <c r="J40" s="10"/>
    </row>
    <row r="41" spans="1:10" ht="29.25" customHeight="1">
      <c r="A41" s="132" t="s">
        <v>53</v>
      </c>
      <c r="B41" s="99"/>
      <c r="C41" s="100"/>
      <c r="D41" s="17">
        <v>520</v>
      </c>
      <c r="E41" s="49">
        <f aca="true" t="shared" si="10" ref="E41:G42">H41</f>
        <v>0</v>
      </c>
      <c r="F41" s="49">
        <f t="shared" si="10"/>
        <v>0</v>
      </c>
      <c r="G41" s="49">
        <f t="shared" si="10"/>
        <v>0</v>
      </c>
      <c r="H41" s="10"/>
      <c r="I41" s="10"/>
      <c r="J41" s="10"/>
    </row>
    <row r="42" spans="1:10" ht="18" customHeight="1">
      <c r="A42" s="132" t="s">
        <v>47</v>
      </c>
      <c r="B42" s="99"/>
      <c r="C42" s="100"/>
      <c r="D42" s="17">
        <v>530</v>
      </c>
      <c r="E42" s="49">
        <f t="shared" si="10"/>
        <v>0</v>
      </c>
      <c r="F42" s="49">
        <f t="shared" si="10"/>
        <v>0</v>
      </c>
      <c r="G42" s="49">
        <f t="shared" si="10"/>
        <v>0</v>
      </c>
      <c r="H42" s="10"/>
      <c r="I42" s="10"/>
      <c r="J42" s="10"/>
    </row>
    <row r="43" spans="1:10" ht="14.25" customHeight="1">
      <c r="A43" s="133" t="s">
        <v>8</v>
      </c>
      <c r="B43" s="127"/>
      <c r="C43" s="127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34" t="s">
        <v>9</v>
      </c>
      <c r="B44" s="135"/>
      <c r="C44" s="135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1" t="s">
        <v>130</v>
      </c>
      <c r="B49" s="61"/>
      <c r="C49" s="61"/>
      <c r="D49" s="61"/>
      <c r="E49" s="11"/>
      <c r="F49" s="77" t="s">
        <v>170</v>
      </c>
      <c r="G49" s="77"/>
    </row>
    <row r="50" spans="1:5" ht="19.5" customHeight="1">
      <c r="A50" s="61" t="s">
        <v>97</v>
      </c>
      <c r="B50" s="61"/>
      <c r="C50" s="61"/>
      <c r="D50" s="4"/>
      <c r="E50" s="21" t="s">
        <v>12</v>
      </c>
    </row>
    <row r="51" spans="1:5" ht="10.5" customHeight="1">
      <c r="A51" s="3"/>
      <c r="B51" s="3"/>
      <c r="C51" s="3"/>
      <c r="E51" s="15" t="s">
        <v>12</v>
      </c>
    </row>
    <row r="52" spans="1:7" ht="17.25" customHeight="1">
      <c r="A52" s="61" t="s">
        <v>175</v>
      </c>
      <c r="B52" s="61"/>
      <c r="C52" s="61"/>
      <c r="D52" s="61"/>
      <c r="E52" s="22"/>
      <c r="F52" s="77" t="s">
        <v>167</v>
      </c>
      <c r="G52" s="77"/>
    </row>
    <row r="53" ht="9.75" customHeight="1">
      <c r="E53" s="15" t="s">
        <v>12</v>
      </c>
    </row>
    <row r="54" spans="1:7" ht="15.75" customHeight="1">
      <c r="A54" s="61" t="s">
        <v>96</v>
      </c>
      <c r="B54" s="61"/>
      <c r="C54" s="61"/>
      <c r="D54" s="61"/>
      <c r="E54" s="22"/>
      <c r="F54" s="77" t="s">
        <v>167</v>
      </c>
      <c r="G54" s="77"/>
    </row>
    <row r="55" spans="1:5" ht="13.5" customHeight="1">
      <c r="A55" s="136" t="s">
        <v>169</v>
      </c>
      <c r="B55" s="136"/>
      <c r="E55" s="15" t="s">
        <v>12</v>
      </c>
    </row>
    <row r="56" spans="1:3" ht="16.5" customHeight="1">
      <c r="A56" s="126" t="str">
        <f>'раздел 3'!A67:C67</f>
        <v>"22 " января  2014 г.</v>
      </c>
      <c r="B56" s="126"/>
      <c r="C56" s="126"/>
    </row>
  </sheetData>
  <sheetProtection/>
  <mergeCells count="60">
    <mergeCell ref="F52:G52"/>
    <mergeCell ref="F54:G54"/>
    <mergeCell ref="A8:C8"/>
    <mergeCell ref="A9:C9"/>
    <mergeCell ref="H1:J1"/>
    <mergeCell ref="H2:J2"/>
    <mergeCell ref="A10:C10"/>
    <mergeCell ref="A11:C11"/>
    <mergeCell ref="A3:H3"/>
    <mergeCell ref="I6:J6"/>
    <mergeCell ref="A12:C12"/>
    <mergeCell ref="A13:C13"/>
    <mergeCell ref="A14:C14"/>
    <mergeCell ref="A15:C15"/>
    <mergeCell ref="F49:G49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44:C44"/>
    <mergeCell ref="E4:G4"/>
    <mergeCell ref="H4:J4"/>
    <mergeCell ref="E5:E7"/>
    <mergeCell ref="F5:G5"/>
    <mergeCell ref="H5:J5"/>
    <mergeCell ref="A4:C7"/>
    <mergeCell ref="D4:D7"/>
    <mergeCell ref="F6:F7"/>
    <mergeCell ref="G6:G7"/>
    <mergeCell ref="H6:H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28">
      <selection activeCell="M13" sqref="M13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20.25390625" style="2" customWidth="1"/>
    <col min="4" max="4" width="10.25390625" style="3" customWidth="1"/>
    <col min="5" max="5" width="15.25390625" style="2" customWidth="1"/>
    <col min="6" max="6" width="14.125" style="2" customWidth="1"/>
    <col min="7" max="7" width="14.25390625" style="2" customWidth="1"/>
    <col min="8" max="8" width="13.875" style="2" customWidth="1"/>
    <col min="9" max="9" width="13.25390625" style="2" customWidth="1"/>
    <col min="10" max="10" width="16.00390625" style="2" customWidth="1"/>
    <col min="11" max="13" width="9.125" style="2" customWidth="1"/>
    <col min="14" max="14" width="13.375" style="2" customWidth="1"/>
    <col min="15" max="16384" width="9.125" style="2" customWidth="1"/>
  </cols>
  <sheetData>
    <row r="1" spans="8:10" ht="60.75" customHeight="1">
      <c r="H1" s="61" t="s">
        <v>147</v>
      </c>
      <c r="I1" s="61"/>
      <c r="J1" s="61"/>
    </row>
    <row r="2" spans="8:10" ht="13.5" customHeight="1">
      <c r="H2" s="142" t="str">
        <f>'прилож.фин.обес.'!H2</f>
        <v>от " 22 "  января  2014  г. </v>
      </c>
      <c r="I2" s="142"/>
      <c r="J2" s="142"/>
    </row>
    <row r="3" spans="1:8" ht="28.5" customHeight="1">
      <c r="A3" s="88" t="s">
        <v>137</v>
      </c>
      <c r="B3" s="88"/>
      <c r="C3" s="88"/>
      <c r="D3" s="88"/>
      <c r="E3" s="88"/>
      <c r="F3" s="88"/>
      <c r="G3" s="88"/>
      <c r="H3" s="88"/>
    </row>
    <row r="4" spans="1:10" ht="15.75" customHeight="1">
      <c r="A4" s="78" t="s">
        <v>0</v>
      </c>
      <c r="B4" s="78"/>
      <c r="C4" s="78"/>
      <c r="D4" s="128" t="s">
        <v>27</v>
      </c>
      <c r="E4" s="90" t="s">
        <v>3</v>
      </c>
      <c r="F4" s="91"/>
      <c r="G4" s="92"/>
      <c r="H4" s="93" t="s">
        <v>4</v>
      </c>
      <c r="I4" s="93"/>
      <c r="J4" s="93"/>
    </row>
    <row r="5" spans="1:10" ht="58.5" customHeight="1">
      <c r="A5" s="78"/>
      <c r="B5" s="78"/>
      <c r="C5" s="78"/>
      <c r="D5" s="128"/>
      <c r="E5" s="94" t="s">
        <v>148</v>
      </c>
      <c r="F5" s="97" t="s">
        <v>139</v>
      </c>
      <c r="G5" s="97"/>
      <c r="H5" s="101" t="s">
        <v>140</v>
      </c>
      <c r="I5" s="102"/>
      <c r="J5" s="103"/>
    </row>
    <row r="6" spans="1:10" ht="20.25" customHeight="1">
      <c r="A6" s="78"/>
      <c r="B6" s="78"/>
      <c r="C6" s="78"/>
      <c r="D6" s="128"/>
      <c r="E6" s="95"/>
      <c r="F6" s="94" t="s">
        <v>143</v>
      </c>
      <c r="G6" s="94" t="s">
        <v>149</v>
      </c>
      <c r="H6" s="97" t="s">
        <v>150</v>
      </c>
      <c r="I6" s="97" t="s">
        <v>139</v>
      </c>
      <c r="J6" s="97"/>
    </row>
    <row r="7" spans="1:10" ht="37.5" customHeight="1">
      <c r="A7" s="78"/>
      <c r="B7" s="78"/>
      <c r="C7" s="78"/>
      <c r="D7" s="128"/>
      <c r="E7" s="96"/>
      <c r="F7" s="96"/>
      <c r="G7" s="96"/>
      <c r="H7" s="97"/>
      <c r="I7" s="44" t="s">
        <v>143</v>
      </c>
      <c r="J7" s="44" t="s">
        <v>149</v>
      </c>
    </row>
    <row r="8" spans="1:14" ht="30" customHeight="1">
      <c r="A8" s="138" t="s">
        <v>23</v>
      </c>
      <c r="B8" s="121"/>
      <c r="C8" s="121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10"/>
      <c r="L8" s="53">
        <f>H8+H9-H10</f>
        <v>0</v>
      </c>
      <c r="M8" s="53">
        <f>I8+I9-I10</f>
        <v>0</v>
      </c>
      <c r="N8" s="53">
        <f>J8+J9-J10</f>
        <v>0</v>
      </c>
    </row>
    <row r="9" spans="1:10" ht="24.75" customHeight="1">
      <c r="A9" s="141" t="s">
        <v>5</v>
      </c>
      <c r="B9" s="119"/>
      <c r="C9" s="119"/>
      <c r="D9" s="9" t="s">
        <v>28</v>
      </c>
      <c r="E9" s="47">
        <f t="shared" si="0"/>
        <v>12661536</v>
      </c>
      <c r="F9" s="47">
        <f t="shared" si="0"/>
        <v>14755800</v>
      </c>
      <c r="G9" s="47">
        <f t="shared" si="0"/>
        <v>16646400</v>
      </c>
      <c r="H9" s="10">
        <v>12661536</v>
      </c>
      <c r="I9" s="10">
        <v>14755800</v>
      </c>
      <c r="J9" s="10">
        <v>16646400</v>
      </c>
    </row>
    <row r="10" spans="1:10" s="20" customFormat="1" ht="22.5" customHeight="1">
      <c r="A10" s="141" t="s">
        <v>7</v>
      </c>
      <c r="B10" s="119"/>
      <c r="C10" s="119"/>
      <c r="D10" s="12">
        <v>900</v>
      </c>
      <c r="E10" s="48">
        <f aca="true" t="shared" si="1" ref="E10:J10">E12+E17+E25+E28+E33+E39+E32</f>
        <v>12661536</v>
      </c>
      <c r="F10" s="48">
        <f t="shared" si="1"/>
        <v>14755800</v>
      </c>
      <c r="G10" s="48">
        <f t="shared" si="1"/>
        <v>16646400</v>
      </c>
      <c r="H10" s="48">
        <f t="shared" si="1"/>
        <v>12661536</v>
      </c>
      <c r="I10" s="48">
        <f t="shared" si="1"/>
        <v>14755800</v>
      </c>
      <c r="J10" s="33">
        <f t="shared" si="1"/>
        <v>16646400</v>
      </c>
    </row>
    <row r="11" spans="1:10" ht="18" customHeight="1">
      <c r="A11" s="130" t="s">
        <v>6</v>
      </c>
      <c r="B11" s="89"/>
      <c r="C11" s="89"/>
      <c r="D11" s="9"/>
      <c r="E11" s="49"/>
      <c r="F11" s="10"/>
      <c r="G11" s="10"/>
      <c r="H11" s="10"/>
      <c r="I11" s="10"/>
      <c r="J11" s="10"/>
    </row>
    <row r="12" spans="1:10" ht="30.75" customHeight="1">
      <c r="A12" s="139" t="s">
        <v>90</v>
      </c>
      <c r="B12" s="118"/>
      <c r="C12" s="118"/>
      <c r="D12" s="17">
        <v>210</v>
      </c>
      <c r="E12" s="49">
        <f aca="true" t="shared" si="2" ref="E12:J12">E14+E15+E16</f>
        <v>12511614</v>
      </c>
      <c r="F12" s="49">
        <f t="shared" si="2"/>
        <v>14651400</v>
      </c>
      <c r="G12" s="49">
        <f t="shared" si="2"/>
        <v>16542000</v>
      </c>
      <c r="H12" s="49">
        <f t="shared" si="2"/>
        <v>12511614</v>
      </c>
      <c r="I12" s="49">
        <f t="shared" si="2"/>
        <v>14651400</v>
      </c>
      <c r="J12" s="34">
        <f t="shared" si="2"/>
        <v>16542000</v>
      </c>
    </row>
    <row r="13" spans="1:10" ht="21.75" customHeight="1">
      <c r="A13" s="131" t="s">
        <v>1</v>
      </c>
      <c r="B13" s="86"/>
      <c r="C13" s="86"/>
      <c r="D13" s="10"/>
      <c r="E13" s="49"/>
      <c r="F13" s="10"/>
      <c r="G13" s="10"/>
      <c r="H13" s="10"/>
      <c r="I13" s="10"/>
      <c r="J13" s="10"/>
    </row>
    <row r="14" spans="1:10" ht="19.5" customHeight="1">
      <c r="A14" s="130" t="s">
        <v>30</v>
      </c>
      <c r="B14" s="89"/>
      <c r="C14" s="89"/>
      <c r="D14" s="17">
        <v>211</v>
      </c>
      <c r="E14" s="49">
        <f>H14</f>
        <v>9609535</v>
      </c>
      <c r="F14" s="49">
        <f aca="true" t="shared" si="3" ref="F14:G16">I14</f>
        <v>11223500</v>
      </c>
      <c r="G14" s="49">
        <f t="shared" si="3"/>
        <v>12675600</v>
      </c>
      <c r="H14" s="10">
        <v>9609535</v>
      </c>
      <c r="I14" s="10">
        <v>11223500</v>
      </c>
      <c r="J14" s="10">
        <v>12675600</v>
      </c>
    </row>
    <row r="15" spans="1:10" ht="19.5" customHeight="1">
      <c r="A15" s="140" t="s">
        <v>31</v>
      </c>
      <c r="B15" s="117"/>
      <c r="C15" s="117"/>
      <c r="D15" s="17">
        <v>212</v>
      </c>
      <c r="E15" s="49">
        <f>H15</f>
        <v>0</v>
      </c>
      <c r="F15" s="49">
        <f t="shared" si="3"/>
        <v>38400</v>
      </c>
      <c r="G15" s="49">
        <f t="shared" si="3"/>
        <v>38400</v>
      </c>
      <c r="H15" s="10"/>
      <c r="I15" s="10">
        <v>38400</v>
      </c>
      <c r="J15" s="10">
        <v>38400</v>
      </c>
    </row>
    <row r="16" spans="1:10" ht="19.5" customHeight="1">
      <c r="A16" s="130" t="s">
        <v>32</v>
      </c>
      <c r="B16" s="89"/>
      <c r="C16" s="89"/>
      <c r="D16" s="17">
        <v>213</v>
      </c>
      <c r="E16" s="49">
        <f>H16</f>
        <v>2902079</v>
      </c>
      <c r="F16" s="49">
        <f t="shared" si="3"/>
        <v>3389500</v>
      </c>
      <c r="G16" s="49">
        <f t="shared" si="3"/>
        <v>3828000</v>
      </c>
      <c r="H16" s="10">
        <v>2902079</v>
      </c>
      <c r="I16" s="10">
        <v>3389500</v>
      </c>
      <c r="J16" s="10">
        <v>3828000</v>
      </c>
    </row>
    <row r="17" spans="1:10" ht="19.5" customHeight="1">
      <c r="A17" s="130" t="s">
        <v>91</v>
      </c>
      <c r="B17" s="89"/>
      <c r="C17" s="89"/>
      <c r="D17" s="17">
        <v>220</v>
      </c>
      <c r="E17" s="49">
        <f aca="true" t="shared" si="4" ref="E17:J17">E19+E20+E21+E22+E23+E24</f>
        <v>45570</v>
      </c>
      <c r="F17" s="49">
        <f t="shared" si="4"/>
        <v>0</v>
      </c>
      <c r="G17" s="49">
        <f t="shared" si="4"/>
        <v>0</v>
      </c>
      <c r="H17" s="49">
        <f t="shared" si="4"/>
        <v>45570</v>
      </c>
      <c r="I17" s="49">
        <f t="shared" si="4"/>
        <v>0</v>
      </c>
      <c r="J17" s="34">
        <f t="shared" si="4"/>
        <v>0</v>
      </c>
    </row>
    <row r="18" spans="1:10" ht="19.5" customHeight="1">
      <c r="A18" s="131" t="s">
        <v>1</v>
      </c>
      <c r="B18" s="86"/>
      <c r="C18" s="86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9"/>
      <c r="C19" s="89"/>
      <c r="D19" s="17">
        <v>221</v>
      </c>
      <c r="E19" s="49">
        <f>H19</f>
        <v>0</v>
      </c>
      <c r="F19" s="49">
        <f aca="true" t="shared" si="5" ref="F19:G25">I19</f>
        <v>0</v>
      </c>
      <c r="G19" s="49">
        <f t="shared" si="5"/>
        <v>0</v>
      </c>
      <c r="H19" s="10"/>
      <c r="I19" s="10"/>
      <c r="J19" s="10"/>
    </row>
    <row r="20" spans="1:10" ht="19.5" customHeight="1">
      <c r="A20" s="130" t="s">
        <v>34</v>
      </c>
      <c r="B20" s="89"/>
      <c r="C20" s="89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9"/>
      <c r="C21" s="89"/>
      <c r="D21" s="17">
        <v>223</v>
      </c>
      <c r="E21" s="49">
        <f t="shared" si="6"/>
        <v>0</v>
      </c>
      <c r="F21" s="49">
        <f t="shared" si="5"/>
        <v>0</v>
      </c>
      <c r="G21" s="49">
        <f t="shared" si="5"/>
        <v>0</v>
      </c>
      <c r="H21" s="10"/>
      <c r="I21" s="10"/>
      <c r="J21" s="10"/>
    </row>
    <row r="22" spans="1:10" ht="19.5" customHeight="1">
      <c r="A22" s="130" t="s">
        <v>36</v>
      </c>
      <c r="B22" s="89"/>
      <c r="C22" s="89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9"/>
      <c r="C23" s="89"/>
      <c r="D23" s="17">
        <v>225</v>
      </c>
      <c r="E23" s="49">
        <f t="shared" si="6"/>
        <v>0</v>
      </c>
      <c r="F23" s="49">
        <f t="shared" si="5"/>
        <v>0</v>
      </c>
      <c r="G23" s="49">
        <f t="shared" si="5"/>
        <v>0</v>
      </c>
      <c r="H23" s="10"/>
      <c r="I23" s="10"/>
      <c r="J23" s="10"/>
    </row>
    <row r="24" spans="1:10" ht="18" customHeight="1">
      <c r="A24" s="130" t="s">
        <v>38</v>
      </c>
      <c r="B24" s="89"/>
      <c r="C24" s="89"/>
      <c r="D24" s="17">
        <v>226</v>
      </c>
      <c r="E24" s="49">
        <f t="shared" si="6"/>
        <v>45570</v>
      </c>
      <c r="F24" s="49">
        <f t="shared" si="5"/>
        <v>0</v>
      </c>
      <c r="G24" s="49">
        <f t="shared" si="5"/>
        <v>0</v>
      </c>
      <c r="H24" s="10">
        <v>45570</v>
      </c>
      <c r="I24" s="10"/>
      <c r="J24" s="10"/>
    </row>
    <row r="25" spans="1:10" ht="18" customHeight="1">
      <c r="A25" s="130" t="s">
        <v>92</v>
      </c>
      <c r="B25" s="89"/>
      <c r="C25" s="89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31" t="s">
        <v>1</v>
      </c>
      <c r="B26" s="86"/>
      <c r="C26" s="86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9"/>
      <c r="C27" s="89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10"/>
    </row>
    <row r="28" spans="1:10" ht="18" customHeight="1">
      <c r="A28" s="130" t="s">
        <v>93</v>
      </c>
      <c r="B28" s="89"/>
      <c r="C28" s="89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10"/>
    </row>
    <row r="29" spans="1:10" ht="18" customHeight="1">
      <c r="A29" s="131" t="s">
        <v>1</v>
      </c>
      <c r="B29" s="86"/>
      <c r="C29" s="86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9"/>
      <c r="C30" s="89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10"/>
    </row>
    <row r="31" spans="1:10" ht="18" customHeight="1">
      <c r="A31" s="137" t="s">
        <v>41</v>
      </c>
      <c r="B31" s="122"/>
      <c r="C31" s="122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10"/>
    </row>
    <row r="32" spans="1:10" ht="18" customHeight="1">
      <c r="A32" s="130" t="s">
        <v>42</v>
      </c>
      <c r="B32" s="89"/>
      <c r="C32" s="89"/>
      <c r="D32" s="17">
        <v>290</v>
      </c>
      <c r="E32" s="49">
        <f t="shared" si="8"/>
        <v>0</v>
      </c>
      <c r="F32" s="49">
        <f t="shared" si="8"/>
        <v>0</v>
      </c>
      <c r="G32" s="49">
        <f t="shared" si="8"/>
        <v>0</v>
      </c>
      <c r="H32" s="10"/>
      <c r="I32" s="10"/>
      <c r="J32" s="10"/>
    </row>
    <row r="33" spans="1:10" ht="18" customHeight="1">
      <c r="A33" s="130" t="s">
        <v>94</v>
      </c>
      <c r="B33" s="89"/>
      <c r="C33" s="89"/>
      <c r="D33" s="17">
        <v>300</v>
      </c>
      <c r="E33" s="49">
        <f aca="true" t="shared" si="9" ref="E33:J33">E35+E36+E37+E38</f>
        <v>104352</v>
      </c>
      <c r="F33" s="49">
        <f t="shared" si="9"/>
        <v>104400</v>
      </c>
      <c r="G33" s="49">
        <f t="shared" si="9"/>
        <v>104400</v>
      </c>
      <c r="H33" s="49">
        <f t="shared" si="9"/>
        <v>104352</v>
      </c>
      <c r="I33" s="49">
        <f t="shared" si="9"/>
        <v>104400</v>
      </c>
      <c r="J33" s="34">
        <f t="shared" si="9"/>
        <v>104400</v>
      </c>
    </row>
    <row r="34" spans="1:10" ht="18" customHeight="1">
      <c r="A34" s="131" t="s">
        <v>1</v>
      </c>
      <c r="B34" s="86"/>
      <c r="C34" s="86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9"/>
      <c r="C35" s="89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10"/>
    </row>
    <row r="36" spans="1:10" ht="18" customHeight="1">
      <c r="A36" s="138" t="s">
        <v>44</v>
      </c>
      <c r="B36" s="121"/>
      <c r="C36" s="121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10"/>
    </row>
    <row r="37" spans="1:10" ht="18" customHeight="1">
      <c r="A37" s="138" t="s">
        <v>45</v>
      </c>
      <c r="B37" s="121"/>
      <c r="C37" s="121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10"/>
    </row>
    <row r="38" spans="1:10" ht="15.75" customHeight="1">
      <c r="A38" s="130" t="s">
        <v>46</v>
      </c>
      <c r="B38" s="89"/>
      <c r="C38" s="89"/>
      <c r="D38" s="17">
        <v>340</v>
      </c>
      <c r="E38" s="49">
        <f t="shared" si="10"/>
        <v>104352</v>
      </c>
      <c r="F38" s="49">
        <f t="shared" si="10"/>
        <v>104400</v>
      </c>
      <c r="G38" s="49">
        <f t="shared" si="10"/>
        <v>104400</v>
      </c>
      <c r="H38" s="10">
        <v>104352</v>
      </c>
      <c r="I38" s="10">
        <v>104400</v>
      </c>
      <c r="J38" s="10">
        <v>104400</v>
      </c>
    </row>
    <row r="39" spans="1:10" ht="18" customHeight="1">
      <c r="A39" s="130" t="s">
        <v>95</v>
      </c>
      <c r="B39" s="89"/>
      <c r="C39" s="89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10"/>
    </row>
    <row r="40" spans="1:10" ht="15" customHeight="1">
      <c r="A40" s="131" t="s">
        <v>1</v>
      </c>
      <c r="B40" s="86"/>
      <c r="C40" s="86"/>
      <c r="D40" s="17"/>
      <c r="E40" s="23"/>
      <c r="F40" s="10"/>
      <c r="G40" s="10"/>
      <c r="H40" s="10"/>
      <c r="I40" s="10"/>
      <c r="J40" s="10"/>
    </row>
    <row r="41" spans="1:10" ht="29.25" customHeight="1">
      <c r="A41" s="132" t="s">
        <v>53</v>
      </c>
      <c r="B41" s="99"/>
      <c r="C41" s="100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10"/>
    </row>
    <row r="42" spans="1:10" ht="18" customHeight="1">
      <c r="A42" s="132" t="s">
        <v>47</v>
      </c>
      <c r="B42" s="99"/>
      <c r="C42" s="100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10"/>
    </row>
    <row r="43" spans="1:10" ht="14.25" customHeight="1">
      <c r="A43" s="133" t="s">
        <v>8</v>
      </c>
      <c r="B43" s="127"/>
      <c r="C43" s="127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34" t="s">
        <v>9</v>
      </c>
      <c r="B44" s="135"/>
      <c r="C44" s="135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1" t="s">
        <v>130</v>
      </c>
      <c r="B49" s="61"/>
      <c r="C49" s="61"/>
      <c r="D49" s="61"/>
      <c r="E49" s="11"/>
      <c r="F49" s="77" t="s">
        <v>170</v>
      </c>
      <c r="G49" s="77"/>
    </row>
    <row r="50" spans="1:5" ht="19.5" customHeight="1">
      <c r="A50" s="61" t="s">
        <v>97</v>
      </c>
      <c r="B50" s="61"/>
      <c r="C50" s="61"/>
      <c r="D50" s="4"/>
      <c r="E50" s="21" t="s">
        <v>12</v>
      </c>
    </row>
    <row r="51" spans="1:5" ht="10.5" customHeight="1">
      <c r="A51" s="3"/>
      <c r="B51" s="3"/>
      <c r="C51" s="3"/>
      <c r="E51" s="15" t="s">
        <v>12</v>
      </c>
    </row>
    <row r="52" spans="1:7" ht="17.25" customHeight="1">
      <c r="A52" s="61" t="s">
        <v>175</v>
      </c>
      <c r="B52" s="61"/>
      <c r="C52" s="61"/>
      <c r="D52" s="61"/>
      <c r="E52" s="22"/>
      <c r="F52" s="77" t="s">
        <v>167</v>
      </c>
      <c r="G52" s="77"/>
    </row>
    <row r="53" ht="9.75" customHeight="1">
      <c r="E53" s="15" t="s">
        <v>12</v>
      </c>
    </row>
    <row r="54" spans="1:7" ht="15.75" customHeight="1">
      <c r="A54" s="61" t="s">
        <v>96</v>
      </c>
      <c r="B54" s="61"/>
      <c r="C54" s="61"/>
      <c r="D54" s="61"/>
      <c r="E54" s="22"/>
      <c r="F54" s="77" t="s">
        <v>167</v>
      </c>
      <c r="G54" s="77"/>
    </row>
    <row r="55" spans="1:5" ht="13.5" customHeight="1">
      <c r="A55" s="136" t="s">
        <v>169</v>
      </c>
      <c r="B55" s="136"/>
      <c r="E55" s="15" t="s">
        <v>12</v>
      </c>
    </row>
    <row r="56" spans="1:3" ht="16.5" customHeight="1">
      <c r="A56" s="126" t="str">
        <f>'раздел 3'!A67:C67</f>
        <v>"22 " января  2014 г.</v>
      </c>
      <c r="B56" s="126"/>
      <c r="C56" s="126"/>
    </row>
  </sheetData>
  <sheetProtection/>
  <mergeCells count="60">
    <mergeCell ref="F49:G49"/>
    <mergeCell ref="F52:G52"/>
    <mergeCell ref="F54:G54"/>
    <mergeCell ref="A8:C8"/>
    <mergeCell ref="A9:C9"/>
    <mergeCell ref="E4:G4"/>
    <mergeCell ref="A11:C11"/>
    <mergeCell ref="A12:C12"/>
    <mergeCell ref="A13:C13"/>
    <mergeCell ref="A14:C14"/>
    <mergeCell ref="H1:J1"/>
    <mergeCell ref="H2:J2"/>
    <mergeCell ref="A10:C10"/>
    <mergeCell ref="F6:F7"/>
    <mergeCell ref="G6:G7"/>
    <mergeCell ref="H6:H7"/>
    <mergeCell ref="I6:J6"/>
    <mergeCell ref="A4:C7"/>
    <mergeCell ref="D4:D7"/>
    <mergeCell ref="A3:H3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7:C37"/>
    <mergeCell ref="A38:C38"/>
    <mergeCell ref="A39:C39"/>
    <mergeCell ref="A27:C27"/>
    <mergeCell ref="A28:C28"/>
    <mergeCell ref="A29:C29"/>
    <mergeCell ref="A30:C30"/>
    <mergeCell ref="A31:C31"/>
    <mergeCell ref="A32:C32"/>
    <mergeCell ref="A54:D54"/>
    <mergeCell ref="A55:B55"/>
    <mergeCell ref="A56:C56"/>
    <mergeCell ref="A40:C40"/>
    <mergeCell ref="A41:C41"/>
    <mergeCell ref="A42:C42"/>
    <mergeCell ref="A43:C43"/>
    <mergeCell ref="A44:C44"/>
    <mergeCell ref="A49:D49"/>
    <mergeCell ref="H4:J4"/>
    <mergeCell ref="E5:E7"/>
    <mergeCell ref="F5:G5"/>
    <mergeCell ref="H5:J5"/>
    <mergeCell ref="A50:C50"/>
    <mergeCell ref="A52:D52"/>
    <mergeCell ref="A33:C33"/>
    <mergeCell ref="A34:C34"/>
    <mergeCell ref="A35:C35"/>
    <mergeCell ref="A36:C3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1</cp:lastModifiedBy>
  <cp:lastPrinted>2014-02-04T06:36:22Z</cp:lastPrinted>
  <dcterms:created xsi:type="dcterms:W3CDTF">2010-08-09T11:23:33Z</dcterms:created>
  <dcterms:modified xsi:type="dcterms:W3CDTF">2014-06-10T10:12:14Z</dcterms:modified>
  <cp:category/>
  <cp:version/>
  <cp:contentType/>
  <cp:contentStatus/>
</cp:coreProperties>
</file>