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480" windowHeight="11640" activeTab="7"/>
  </bookViews>
  <sheets>
    <sheet name="раздел 3 2019" sheetId="1" r:id="rId1"/>
    <sheet name="2020" sheetId="2" r:id="rId2"/>
    <sheet name="2021" sheetId="3" r:id="rId3"/>
    <sheet name="прилож.фин.обес." sheetId="4" r:id="rId4"/>
    <sheet name="прил.внебюджет" sheetId="5" r:id="rId5"/>
    <sheet name="прил.фин.обесп-субвенции" sheetId="6" r:id="rId6"/>
    <sheet name="Лист1" sheetId="7" r:id="rId7"/>
    <sheet name="прил. целев" sheetId="8" r:id="rId8"/>
  </sheets>
  <definedNames>
    <definedName name="_xlnm.Print_Area" localSheetId="1">'2020'!$A$1:$J$51</definedName>
    <definedName name="_xlnm.Print_Area" localSheetId="2">'2021'!$A$1:$J$51</definedName>
    <definedName name="_xlnm.Print_Area" localSheetId="6">'Лист1'!$A$1:$N$21</definedName>
    <definedName name="_xlnm.Print_Area" localSheetId="7">'прил. целев'!$A$1:$I$46</definedName>
    <definedName name="_xlnm.Print_Area" localSheetId="4">'прил.внебюджет'!$A$1:$I$46</definedName>
    <definedName name="_xlnm.Print_Area" localSheetId="5">'прил.фин.обесп-субвенции'!$A$1:$I$45</definedName>
    <definedName name="_xlnm.Print_Area" localSheetId="3">'прилож.фин.обес.'!$A$1:$I$47</definedName>
    <definedName name="_xlnm.Print_Area" localSheetId="0">'раздел 3 2019'!$A$1:$J$70</definedName>
  </definedNames>
  <calcPr fullCalcOnLoad="1"/>
</workbook>
</file>

<file path=xl/sharedStrings.xml><?xml version="1.0" encoding="utf-8"?>
<sst xmlns="http://schemas.openxmlformats.org/spreadsheetml/2006/main" count="526" uniqueCount="133">
  <si>
    <t>Наименование показателя</t>
  </si>
  <si>
    <t>из них:</t>
  </si>
  <si>
    <t>в том числе</t>
  </si>
  <si>
    <t>Поступления, всего:</t>
  </si>
  <si>
    <t>в том числе:</t>
  </si>
  <si>
    <t>Выплаты, всего:</t>
  </si>
  <si>
    <t>УТВЕРЖДАЮ</t>
  </si>
  <si>
    <t>(расшифровка подписи)</t>
  </si>
  <si>
    <t>(подпись)</t>
  </si>
  <si>
    <t>Планируемый остаток средств на начало планируемого года</t>
  </si>
  <si>
    <t>Х</t>
  </si>
  <si>
    <t>Заработная плата</t>
  </si>
  <si>
    <t>Прочие выплаты</t>
  </si>
  <si>
    <t>Начисления на выплаты по оплате труда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</si>
  <si>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</si>
  <si>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</si>
  <si>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</si>
  <si>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</si>
  <si>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Работы, услуги по содержанию имущества</t>
  </si>
  <si>
    <t>Прочие работы, услуги</t>
  </si>
  <si>
    <t>Безвозмездные перечисления государственным и муниципальным организациям</t>
  </si>
  <si>
    <t>Пособия по социальной помощи населению</t>
  </si>
  <si>
    <t>Пенсии, пособия, выплачиваемые организациями сектора государственного управления</t>
  </si>
  <si>
    <t>Прочие расходы</t>
  </si>
  <si>
    <t>Увеличение стоимости основных средств</t>
  </si>
  <si>
    <t>Увеличение стоимости нематериальных активов</t>
  </si>
  <si>
    <t>Увеличение стоимости непроизводственных активов</t>
  </si>
  <si>
    <t>Увеличение стоимости материальных запасов</t>
  </si>
  <si>
    <t>Увеличение стоимости акций и иных форм участия в капитале</t>
  </si>
  <si>
    <t>Увеличение стоимости ценных бумаг, кроме акций и иных форм участия в капитале</t>
  </si>
  <si>
    <t>(наименование должности лица, утверждающего документ)</t>
  </si>
  <si>
    <t>Оплата труда и начисления на выплаты по оплате труда, всего</t>
  </si>
  <si>
    <t>Оплата работ, услуг, всего</t>
  </si>
  <si>
    <t>Безвозмездные перечисления организациям, всего</t>
  </si>
  <si>
    <t>Социальное обеспечение, всего</t>
  </si>
  <si>
    <t xml:space="preserve">Поступление нефинансовых активов, всего </t>
  </si>
  <si>
    <t>Поступление финансовых активов, всего</t>
  </si>
  <si>
    <t>Исполнитель</t>
  </si>
  <si>
    <t>(уполномоченное  лицо)</t>
  </si>
  <si>
    <t xml:space="preserve">Наименование муниципального  учреждения </t>
  </si>
  <si>
    <t xml:space="preserve">Руководитель муниципального учреждения </t>
  </si>
  <si>
    <t xml:space="preserve">Главный бухгалтер муниципального учреждения </t>
  </si>
  <si>
    <t>III. Поступления от иной приносящей доход деятельности</t>
  </si>
  <si>
    <t>III. Показатели по поступлениям и выплатам учреждения по субсидиям на финансовое обеспечение  выполнения муниципального задания на оказание муниципальных услуг (бюджет городского округа Саранск)</t>
  </si>
  <si>
    <t>Ж.В.Пичугина</t>
  </si>
  <si>
    <t>Код строки</t>
  </si>
  <si>
    <t>Код по бюджетной классификации РФ</t>
  </si>
  <si>
    <t xml:space="preserve">Объем финансового обеспечения, руб. (с точностью до двух знаков после запятой - 0,00)
</t>
  </si>
  <si>
    <t>III. Показатели по поступлениям и выплатам учреждения по субсидиям на финансовое обеспечение  муниципального задания на оказание муниципальных услуг в соответсвии с абзацем вторым п. 1 статьи 78.1 Бюджетного Кодекса РФ</t>
  </si>
  <si>
    <t>Объем финансового обеспечения, руб. (с точностью до двух знаков после запятой - 0,00)</t>
  </si>
  <si>
    <t>Выбытие</t>
  </si>
  <si>
    <t>Объем публичных обязательств, всего:</t>
  </si>
  <si>
    <t>Объем средств, поступивших во временное распоряжение, всего:</t>
  </si>
  <si>
    <t xml:space="preserve">Сведения о средствах, поступающих
            во временное распоряжение учреждения (подразделения)
</t>
  </si>
  <si>
    <t>Остоток средств на начало года</t>
  </si>
  <si>
    <t>Остоток средств на конец года</t>
  </si>
  <si>
    <t>Поступления</t>
  </si>
  <si>
    <t>Кд строки</t>
  </si>
  <si>
    <t>Сумма (руб.,с точностью до двух знаков после запятой - 0,00)</t>
  </si>
  <si>
    <t>010</t>
  </si>
  <si>
    <t>030</t>
  </si>
  <si>
    <t>020</t>
  </si>
  <si>
    <t>040</t>
  </si>
  <si>
    <t xml:space="preserve">Справочная информация
</t>
  </si>
  <si>
    <t>Сумма (тыс.руб.)</t>
  </si>
  <si>
    <t>Показатели выплат по расходам на закупку товаров, работ, услуг учреждения</t>
  </si>
  <si>
    <t>Год начала закупки</t>
  </si>
  <si>
    <t>Сумма выплат по расходам на закупку товаров, работ и услуг, руб. (с точностью до двух знаков после запятой - 0,00)</t>
  </si>
  <si>
    <t xml:space="preserve">всего на закупку </t>
  </si>
  <si>
    <t>в соответствии с Федеральным законом от 5 апреля 2013 г. N 44-ФЗ "О контрактной системе в сфере закупок товаров, работ, услуг для
обеспечения государственных и
муниципальных нужд"</t>
  </si>
  <si>
    <t>в соответствии с Федеральным законом от 18 июля 2011 г.
N 223-ФЗ "О закупках товаров,
работ, услуг отдельными видами
юридических лиц"</t>
  </si>
  <si>
    <t>Выплаты по
расходам на закупку товаров, работ, услуг всего:</t>
  </si>
  <si>
    <t>на закупку товаров работ, услуг по году начала закупки:</t>
  </si>
  <si>
    <t>в том числе на:</t>
  </si>
  <si>
    <t>Оплата труда</t>
  </si>
  <si>
    <t>всего</t>
  </si>
  <si>
    <t>Субсидии на финансовое обеспечение выполнения муниципального задания</t>
  </si>
  <si>
    <t>Субсидии на осуществление капитальных вложений</t>
  </si>
  <si>
    <t>Поступления от оказания услуг (выполнения работ на платной основе) и  от иной приносящей доход деятельности</t>
  </si>
  <si>
    <t>доходы от собственности</t>
  </si>
  <si>
    <t>Объем бюджетных инвестиций (в части переданных полномочий муниципального заказчика в соответствии с Бюджетным кодексом Российской Федерации), всего:</t>
  </si>
  <si>
    <t>в том числе: на оплату контрактов заключенных до начала очередного финансового года:</t>
  </si>
  <si>
    <t>доходы от оказания услуг, работ</t>
  </si>
  <si>
    <t xml:space="preserve">доходы от штрафов, пеней, иных сумм принудительного изъятия
</t>
  </si>
  <si>
    <t xml:space="preserve">безвозмездные поступления от наднациональных организаций, правительств иностранных государств, международных финансовых организаций
</t>
  </si>
  <si>
    <t xml:space="preserve">иные субсидии, предоставленные из бюджета
</t>
  </si>
  <si>
    <t xml:space="preserve">прочие доходы
</t>
  </si>
  <si>
    <t xml:space="preserve">доходы от операций с активами
</t>
  </si>
  <si>
    <t>Поступления , всего:</t>
  </si>
  <si>
    <t>Выплаты персоналу всего</t>
  </si>
  <si>
    <t>социальные  и иные выплаты населению, всего</t>
  </si>
  <si>
    <t xml:space="preserve">прочие расходы (кроме расходов на закупку товаров, работ, услуг)
</t>
  </si>
  <si>
    <t xml:space="preserve">расходы на закупку товаров, работ, услуг, всего
</t>
  </si>
  <si>
    <t xml:space="preserve">Поступление финансовых активов, всег
</t>
  </si>
  <si>
    <t xml:space="preserve">увеличение остатков средств
</t>
  </si>
  <si>
    <t xml:space="preserve">прочие поступления
</t>
  </si>
  <si>
    <t xml:space="preserve">Выбытие финансовых активов, всего
</t>
  </si>
  <si>
    <t xml:space="preserve">Из них:
уменьшение остатков средств
</t>
  </si>
  <si>
    <t xml:space="preserve">прочие выбытия
</t>
  </si>
  <si>
    <t>Остаток средств на начало года</t>
  </si>
  <si>
    <t xml:space="preserve">безвозмездные перечисления
организациям
</t>
  </si>
  <si>
    <t>уплата налогов, сборов и иных платежей</t>
  </si>
  <si>
    <t>Остаток средств на конец года</t>
  </si>
  <si>
    <t>Иные субсидии, предоставленные из бюджета</t>
  </si>
  <si>
    <t>2019 год</t>
  </si>
  <si>
    <t>IV. Иные субсидии, предоставляемые из бюджета</t>
  </si>
  <si>
    <t>III. Показатели по поступлениям и выплатам учреждения на 2019 год</t>
  </si>
  <si>
    <t>Изменение</t>
  </si>
  <si>
    <t>(в части изменения Раздела III. Показатели по поступлениям и выплатам учреждения)</t>
  </si>
  <si>
    <t xml:space="preserve">Поступление финансовых активов, всего
</t>
  </si>
  <si>
    <t>Заместитель Главы  городского округа Саранск-Директор Департамента по социальной политике Администрации городского округа Саранск</t>
  </si>
  <si>
    <t>Субсидии на финансовое обеспечение  муниципального задания на оказание муниципальных услуг предоставляемые  в соответствии с абзацем вторым п. 1 статьи 78.1 Бюджетного Кодекса РФ</t>
  </si>
  <si>
    <t>III. Показатели по поступлениям и выплатам учреждения на 2020 год</t>
  </si>
  <si>
    <t>2020 год</t>
  </si>
  <si>
    <t xml:space="preserve">плана  финансово - хозяйственной деятельности на 2019 год и на плановый период 2020 и 2021 годов  </t>
  </si>
  <si>
    <r>
      <t>Приложение</t>
    </r>
    <r>
      <rPr>
        <b/>
        <u val="single"/>
        <sz val="11"/>
        <rFont val="Times New Roman"/>
        <family val="1"/>
      </rPr>
      <t xml:space="preserve"> </t>
    </r>
    <r>
      <rPr>
        <sz val="11"/>
        <rFont val="Times New Roman"/>
        <family val="1"/>
      </rPr>
      <t>1</t>
    </r>
    <r>
      <rPr>
        <b/>
        <sz val="11"/>
        <rFont val="Times New Roman"/>
        <family val="1"/>
      </rPr>
      <t xml:space="preserve">                                                     
</t>
    </r>
    <r>
      <rPr>
        <sz val="11"/>
        <rFont val="Times New Roman"/>
        <family val="1"/>
      </rPr>
      <t>к  Плану финансово-хозяйственной деятельности на 2019 год и на плановый период 2020 и 2021 годов</t>
    </r>
  </si>
  <si>
    <t>2021 год</t>
  </si>
  <si>
    <r>
      <t xml:space="preserve">Приложение 3  </t>
    </r>
    <r>
      <rPr>
        <b/>
        <sz val="11"/>
        <rFont val="Times New Roman"/>
        <family val="1"/>
      </rPr>
      <t xml:space="preserve">                                                   
</t>
    </r>
    <r>
      <rPr>
        <sz val="11"/>
        <rFont val="Times New Roman"/>
        <family val="1"/>
      </rPr>
      <t>к  Плану финансово-хозяйственной деятельности на 2019 год и на плановый период 2020 и 2021 годов</t>
    </r>
  </si>
  <si>
    <r>
      <t xml:space="preserve">Приложение 2 </t>
    </r>
    <r>
      <rPr>
        <b/>
        <sz val="11"/>
        <rFont val="Times New Roman"/>
        <family val="1"/>
      </rPr>
      <t xml:space="preserve">                                                   
</t>
    </r>
    <r>
      <rPr>
        <sz val="11"/>
        <rFont val="Times New Roman"/>
        <family val="1"/>
      </rPr>
      <t>к  Плану финансово-хозяйственной деятельности на 2019 год и на плановый период 2020 и 2021 годов</t>
    </r>
  </si>
  <si>
    <r>
      <t xml:space="preserve">Приложение 4 </t>
    </r>
    <r>
      <rPr>
        <b/>
        <sz val="11"/>
        <rFont val="Times New Roman"/>
        <family val="1"/>
      </rPr>
      <t xml:space="preserve">                                                   
</t>
    </r>
    <r>
      <rPr>
        <sz val="11"/>
        <rFont val="Times New Roman"/>
        <family val="1"/>
      </rPr>
      <t>к  Плану финансово-хозяйственной деятельности на 2019 год и на плановый период 2020 и 2021 годов</t>
    </r>
  </si>
  <si>
    <t>III. Показатели по поступлениям и выплатам учреждения на 2021 год</t>
  </si>
  <si>
    <t>Социальные пособия и компенсации персоналу в денежной форме</t>
  </si>
  <si>
    <t>План для выплаты ежемесячных компенсационных выплат в размере 50 рублей персоналу, находящемуся в отпуске по уходу за ребенком до достижения им возраста 3 лет (в 3 разделе попадает в 112 вид расходов)</t>
  </si>
  <si>
    <t>!!!!Сюда теперь не ставит план до 3х лет!!!</t>
  </si>
  <si>
    <t>план для выплаты пособий за первые три дня временной нетрудоспособности за счет средств работодателя (в 3 разделе попадает в 111 вид расходов)</t>
  </si>
  <si>
    <t>МДОУ "Детский сад №78 комбинированного вида "</t>
  </si>
  <si>
    <t>Федотова Е.В.</t>
  </si>
  <si>
    <t>Кузнецова Ю.В.</t>
  </si>
  <si>
    <t>тел. 73-01-94</t>
  </si>
  <si>
    <t>" 17 " сентября 2019г.</t>
  </si>
  <si>
    <t>от  " 17 " сентября  2019г.</t>
  </si>
  <si>
    <t>" 17 "  сентября  2019 г.</t>
  </si>
  <si>
    <t xml:space="preserve">от  " 17 " сентября  2019  г. 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</si>
</sst>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</numFmts>
  <fonts count="51">
    <font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sz val="8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  <font>
      <b/>
      <u val="single"/>
      <sz val="11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Times New Roman"/>
      <family val="1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Times New Roman"/>
      <family val="1"/>
    </font>
    <font>
      <sz val="10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165">
    <xf numFmtId="0" fontId="0" fillId="0" borderId="0" xfId="0" applyAlignment="1">
      <alignment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1" fillId="0" borderId="14" xfId="0" applyFont="1" applyBorder="1" applyAlignment="1">
      <alignment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176" fontId="1" fillId="0" borderId="17" xfId="0" applyNumberFormat="1" applyFont="1" applyBorder="1" applyAlignment="1">
      <alignment vertical="top" wrapText="1"/>
    </xf>
    <xf numFmtId="2" fontId="2" fillId="0" borderId="10" xfId="0" applyNumberFormat="1" applyFont="1" applyBorder="1" applyAlignment="1">
      <alignment vertical="top" wrapText="1"/>
    </xf>
    <xf numFmtId="2" fontId="1" fillId="0" borderId="10" xfId="0" applyNumberFormat="1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0" borderId="0" xfId="0" applyFont="1" applyBorder="1" applyAlignment="1">
      <alignment horizontal="center" vertical="top" wrapText="1"/>
    </xf>
    <xf numFmtId="2" fontId="49" fillId="0" borderId="0" xfId="0" applyNumberFormat="1" applyFont="1" applyAlignment="1">
      <alignment vertical="top" wrapText="1"/>
    </xf>
    <xf numFmtId="2" fontId="1" fillId="32" borderId="10" xfId="0" applyNumberFormat="1" applyFont="1" applyFill="1" applyBorder="1" applyAlignment="1">
      <alignment vertical="top" wrapText="1"/>
    </xf>
    <xf numFmtId="2" fontId="50" fillId="0" borderId="0" xfId="0" applyNumberFormat="1" applyFont="1" applyAlignment="1">
      <alignment/>
    </xf>
    <xf numFmtId="0" fontId="1" fillId="0" borderId="13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top" wrapText="1"/>
    </xf>
    <xf numFmtId="0" fontId="2" fillId="0" borderId="14" xfId="0" applyFont="1" applyBorder="1" applyAlignment="1">
      <alignment vertical="top" wrapText="1"/>
    </xf>
    <xf numFmtId="0" fontId="1" fillId="0" borderId="18" xfId="0" applyFont="1" applyBorder="1" applyAlignment="1">
      <alignment vertical="top" wrapText="1"/>
    </xf>
    <xf numFmtId="0" fontId="7" fillId="0" borderId="0" xfId="0" applyFont="1" applyAlignment="1">
      <alignment horizontal="left" vertical="top" wrapText="1"/>
    </xf>
    <xf numFmtId="0" fontId="1" fillId="0" borderId="13" xfId="0" applyFont="1" applyBorder="1" applyAlignment="1">
      <alignment vertical="top" wrapText="1" shrinkToFit="1"/>
    </xf>
    <xf numFmtId="0" fontId="1" fillId="0" borderId="10" xfId="0" applyFont="1" applyBorder="1" applyAlignment="1">
      <alignment horizontal="left" vertical="top" wrapText="1"/>
    </xf>
    <xf numFmtId="0" fontId="1" fillId="0" borderId="10" xfId="0" applyFont="1" applyFill="1" applyBorder="1" applyAlignment="1">
      <alignment vertical="top" wrapText="1"/>
    </xf>
    <xf numFmtId="0" fontId="1" fillId="0" borderId="10" xfId="0" applyFont="1" applyBorder="1" applyAlignment="1">
      <alignment vertical="top"/>
    </xf>
    <xf numFmtId="0" fontId="1" fillId="0" borderId="10" xfId="0" applyFont="1" applyBorder="1" applyAlignment="1">
      <alignment vertical="top" wrapText="1" shrinkToFit="1"/>
    </xf>
    <xf numFmtId="0" fontId="2" fillId="32" borderId="0" xfId="0" applyFont="1" applyFill="1" applyBorder="1" applyAlignment="1">
      <alignment horizontal="center" vertical="top" wrapText="1"/>
    </xf>
    <xf numFmtId="49" fontId="1" fillId="0" borderId="10" xfId="0" applyNumberFormat="1" applyFont="1" applyBorder="1" applyAlignment="1">
      <alignment vertical="top" wrapText="1"/>
    </xf>
    <xf numFmtId="49" fontId="1" fillId="0" borderId="10" xfId="0" applyNumberFormat="1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center" wrapText="1"/>
    </xf>
    <xf numFmtId="0" fontId="2" fillId="32" borderId="11" xfId="0" applyFont="1" applyFill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center"/>
    </xf>
    <xf numFmtId="2" fontId="49" fillId="32" borderId="10" xfId="0" applyNumberFormat="1" applyFont="1" applyFill="1" applyBorder="1" applyAlignment="1">
      <alignment vertical="top" wrapText="1"/>
    </xf>
    <xf numFmtId="0" fontId="1" fillId="0" borderId="13" xfId="0" applyFont="1" applyFill="1" applyBorder="1" applyAlignment="1">
      <alignment vertical="top" wrapText="1"/>
    </xf>
    <xf numFmtId="0" fontId="3" fillId="0" borderId="1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top" wrapText="1"/>
    </xf>
    <xf numFmtId="0" fontId="7" fillId="0" borderId="11" xfId="0" applyFont="1" applyBorder="1" applyAlignment="1">
      <alignment vertical="top" wrapText="1"/>
    </xf>
    <xf numFmtId="0" fontId="3" fillId="0" borderId="10" xfId="0" applyFont="1" applyFill="1" applyBorder="1" applyAlignment="1">
      <alignment horizontal="left" vertical="center" wrapText="1"/>
    </xf>
    <xf numFmtId="176" fontId="1" fillId="0" borderId="10" xfId="0" applyNumberFormat="1" applyFont="1" applyBorder="1" applyAlignment="1">
      <alignment vertical="top"/>
    </xf>
    <xf numFmtId="0" fontId="1" fillId="33" borderId="10" xfId="0" applyFont="1" applyFill="1" applyBorder="1" applyAlignment="1">
      <alignment vertical="top" wrapText="1"/>
    </xf>
    <xf numFmtId="0" fontId="2" fillId="32" borderId="0" xfId="0" applyFont="1" applyFill="1" applyBorder="1" applyAlignment="1">
      <alignment horizontal="center" vertical="top" wrapText="1"/>
    </xf>
    <xf numFmtId="0" fontId="10" fillId="32" borderId="10" xfId="0" applyFont="1" applyFill="1" applyBorder="1" applyAlignment="1">
      <alignment horizontal="center" vertical="top" wrapText="1"/>
    </xf>
    <xf numFmtId="2" fontId="0" fillId="0" borderId="0" xfId="0" applyNumberFormat="1" applyAlignment="1">
      <alignment/>
    </xf>
    <xf numFmtId="2" fontId="1" fillId="0" borderId="0" xfId="0" applyNumberFormat="1" applyFont="1" applyAlignment="1">
      <alignment vertical="top" wrapText="1"/>
    </xf>
    <xf numFmtId="0" fontId="1" fillId="32" borderId="0" xfId="0" applyFont="1" applyFill="1" applyAlignment="1">
      <alignment vertical="top" wrapText="1"/>
    </xf>
    <xf numFmtId="0" fontId="1" fillId="32" borderId="0" xfId="0" applyFont="1" applyFill="1" applyAlignment="1">
      <alignment horizontal="center" vertical="top" wrapText="1"/>
    </xf>
    <xf numFmtId="0" fontId="0" fillId="32" borderId="0" xfId="0" applyFill="1" applyAlignment="1">
      <alignment/>
    </xf>
    <xf numFmtId="0" fontId="1" fillId="33" borderId="13" xfId="0" applyFont="1" applyFill="1" applyBorder="1" applyAlignment="1">
      <alignment vertical="top" wrapText="1"/>
    </xf>
    <xf numFmtId="0" fontId="1" fillId="33" borderId="12" xfId="0" applyFont="1" applyFill="1" applyBorder="1" applyAlignment="1">
      <alignment horizontal="center" vertical="center"/>
    </xf>
    <xf numFmtId="0" fontId="1" fillId="33" borderId="13" xfId="0" applyFont="1" applyFill="1" applyBorder="1" applyAlignment="1">
      <alignment vertical="top"/>
    </xf>
    <xf numFmtId="0" fontId="1" fillId="32" borderId="13" xfId="0" applyFont="1" applyFill="1" applyBorder="1" applyAlignment="1">
      <alignment vertical="top"/>
    </xf>
    <xf numFmtId="0" fontId="1" fillId="32" borderId="12" xfId="0" applyFont="1" applyFill="1" applyBorder="1" applyAlignment="1">
      <alignment horizontal="center" vertical="center"/>
    </xf>
    <xf numFmtId="0" fontId="1" fillId="32" borderId="10" xfId="0" applyFont="1" applyFill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1" fillId="0" borderId="14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1" fillId="32" borderId="0" xfId="0" applyFont="1" applyFill="1" applyAlignment="1">
      <alignment horizontal="center"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" fillId="0" borderId="10" xfId="0" applyFont="1" applyFill="1" applyBorder="1" applyAlignment="1">
      <alignment vertical="top" wrapText="1"/>
    </xf>
    <xf numFmtId="0" fontId="1" fillId="0" borderId="11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0" fontId="2" fillId="0" borderId="12" xfId="0" applyFont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0" fontId="1" fillId="0" borderId="19" xfId="0" applyFont="1" applyBorder="1" applyAlignment="1">
      <alignment horizontal="left" vertical="top" wrapText="1"/>
    </xf>
    <xf numFmtId="0" fontId="1" fillId="0" borderId="20" xfId="0" applyFont="1" applyBorder="1" applyAlignment="1">
      <alignment horizontal="left" vertical="top" wrapText="1"/>
    </xf>
    <xf numFmtId="0" fontId="1" fillId="0" borderId="21" xfId="0" applyFont="1" applyBorder="1" applyAlignment="1">
      <alignment horizontal="left" vertical="top" wrapText="1"/>
    </xf>
    <xf numFmtId="0" fontId="1" fillId="0" borderId="22" xfId="0" applyFont="1" applyBorder="1" applyAlignment="1">
      <alignment horizontal="left" vertical="top" wrapText="1"/>
    </xf>
    <xf numFmtId="0" fontId="1" fillId="0" borderId="16" xfId="0" applyFont="1" applyBorder="1" applyAlignment="1">
      <alignment horizontal="left" vertical="top" wrapText="1"/>
    </xf>
    <xf numFmtId="0" fontId="1" fillId="0" borderId="18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top" wrapText="1"/>
    </xf>
    <xf numFmtId="0" fontId="1" fillId="0" borderId="16" xfId="0" applyFont="1" applyBorder="1" applyAlignment="1">
      <alignment vertical="top" wrapText="1"/>
    </xf>
    <xf numFmtId="0" fontId="1" fillId="0" borderId="18" xfId="0" applyFont="1" applyBorder="1" applyAlignment="1">
      <alignment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top" wrapText="1"/>
    </xf>
    <xf numFmtId="0" fontId="3" fillId="0" borderId="24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top" wrapText="1" shrinkToFit="1"/>
    </xf>
    <xf numFmtId="0" fontId="1" fillId="0" borderId="23" xfId="0" applyFont="1" applyBorder="1" applyAlignment="1">
      <alignment horizontal="right" vertical="top" wrapText="1"/>
    </xf>
    <xf numFmtId="0" fontId="1" fillId="0" borderId="24" xfId="0" applyFont="1" applyBorder="1" applyAlignment="1">
      <alignment horizontal="right" vertical="top" wrapText="1"/>
    </xf>
    <xf numFmtId="0" fontId="1" fillId="0" borderId="15" xfId="0" applyFont="1" applyBorder="1" applyAlignment="1">
      <alignment horizontal="right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1" fillId="0" borderId="0" xfId="0" applyFont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32" borderId="11" xfId="0" applyFont="1" applyFill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7" fillId="32" borderId="0" xfId="0" applyFont="1" applyFill="1" applyAlignment="1">
      <alignment horizontal="center" vertical="top" wrapText="1"/>
    </xf>
    <xf numFmtId="0" fontId="11" fillId="32" borderId="0" xfId="0" applyFont="1" applyFill="1" applyAlignment="1">
      <alignment horizontal="center" vertical="center" wrapText="1"/>
    </xf>
    <xf numFmtId="0" fontId="11" fillId="32" borderId="0" xfId="0" applyFont="1" applyFill="1" applyAlignment="1">
      <alignment horizontal="center" vertical="top" wrapText="1"/>
    </xf>
    <xf numFmtId="0" fontId="12" fillId="32" borderId="11" xfId="0" applyFont="1" applyFill="1" applyBorder="1" applyAlignment="1">
      <alignment horizontal="center" vertical="top" wrapText="1"/>
    </xf>
    <xf numFmtId="0" fontId="3" fillId="32" borderId="17" xfId="0" applyFont="1" applyFill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top" wrapText="1"/>
    </xf>
    <xf numFmtId="0" fontId="1" fillId="0" borderId="2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center" wrapText="1"/>
    </xf>
    <xf numFmtId="0" fontId="2" fillId="32" borderId="0" xfId="0" applyFont="1" applyFill="1" applyBorder="1" applyAlignment="1">
      <alignment horizontal="center" vertical="top" wrapText="1"/>
    </xf>
    <xf numFmtId="0" fontId="9" fillId="0" borderId="23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1" fillId="33" borderId="10" xfId="0" applyFont="1" applyFill="1" applyBorder="1" applyAlignment="1">
      <alignment vertical="top"/>
    </xf>
    <xf numFmtId="0" fontId="1" fillId="33" borderId="12" xfId="0" applyFont="1" applyFill="1" applyBorder="1" applyAlignment="1">
      <alignment horizontal="left" vertical="top" wrapText="1"/>
    </xf>
    <xf numFmtId="0" fontId="1" fillId="33" borderId="13" xfId="0" applyFont="1" applyFill="1" applyBorder="1" applyAlignment="1">
      <alignment horizontal="left" vertical="top" wrapText="1"/>
    </xf>
    <xf numFmtId="0" fontId="1" fillId="33" borderId="14" xfId="0" applyFont="1" applyFill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25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top" wrapText="1"/>
    </xf>
    <xf numFmtId="0" fontId="1" fillId="0" borderId="26" xfId="0" applyFont="1" applyBorder="1" applyAlignment="1">
      <alignment vertical="top" wrapText="1"/>
    </xf>
    <xf numFmtId="0" fontId="1" fillId="0" borderId="25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1" fillId="0" borderId="27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2" fillId="0" borderId="25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1" fillId="32" borderId="10" xfId="0" applyFont="1" applyFill="1" applyBorder="1" applyAlignment="1">
      <alignment vertical="top"/>
    </xf>
    <xf numFmtId="0" fontId="1" fillId="32" borderId="21" xfId="0" applyFont="1" applyFill="1" applyBorder="1" applyAlignment="1">
      <alignment horizontal="left" vertical="top" wrapText="1"/>
    </xf>
    <xf numFmtId="0" fontId="1" fillId="32" borderId="0" xfId="0" applyFont="1" applyFill="1" applyAlignment="1">
      <alignment horizontal="left" vertical="top" wrapText="1"/>
    </xf>
    <xf numFmtId="0" fontId="9" fillId="0" borderId="23" xfId="0" applyFont="1" applyBorder="1" applyAlignment="1">
      <alignment horizontal="center" vertical="top" wrapText="1"/>
    </xf>
    <xf numFmtId="0" fontId="9" fillId="0" borderId="24" xfId="0" applyFont="1" applyBorder="1" applyAlignment="1">
      <alignment horizontal="center" vertical="top" wrapText="1"/>
    </xf>
    <xf numFmtId="0" fontId="9" fillId="0" borderId="15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10" fillId="0" borderId="19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top" wrapText="1"/>
    </xf>
    <xf numFmtId="0" fontId="10" fillId="0" borderId="24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71"/>
  <sheetViews>
    <sheetView view="pageBreakPreview" zoomScale="95" zoomScaleSheetLayoutView="95" zoomScalePageLayoutView="0" workbookViewId="0" topLeftCell="A1">
      <selection activeCell="A14" sqref="A14:J14"/>
    </sheetView>
  </sheetViews>
  <sheetFormatPr defaultColWidth="9.00390625" defaultRowHeight="12.75"/>
  <cols>
    <col min="1" max="1" width="8.875" style="0" customWidth="1"/>
    <col min="2" max="2" width="19.25390625" style="0" customWidth="1"/>
    <col min="3" max="3" width="8.00390625" style="0" customWidth="1"/>
    <col min="4" max="4" width="9.625" style="0" customWidth="1"/>
    <col min="5" max="5" width="18.00390625" style="0" customWidth="1"/>
    <col min="6" max="6" width="16.00390625" style="0" customWidth="1"/>
    <col min="7" max="7" width="20.125" style="0" customWidth="1"/>
    <col min="8" max="8" width="14.625" style="0" customWidth="1"/>
    <col min="9" max="9" width="16.00390625" style="0" customWidth="1"/>
    <col min="10" max="10" width="16.25390625" style="0" customWidth="1"/>
    <col min="11" max="11" width="12.75390625" style="0" customWidth="1"/>
    <col min="12" max="13" width="10.875" style="0" bestFit="1" customWidth="1"/>
  </cols>
  <sheetData>
    <row r="2" spans="4:10" s="2" customFormat="1" ht="15">
      <c r="D2" s="3"/>
      <c r="E2" s="102"/>
      <c r="F2" s="102"/>
      <c r="G2" s="102"/>
      <c r="H2" s="102" t="s">
        <v>6</v>
      </c>
      <c r="I2" s="102"/>
      <c r="J2" s="102"/>
    </row>
    <row r="3" spans="4:10" s="2" customFormat="1" ht="43.5" customHeight="1">
      <c r="D3" s="3"/>
      <c r="E3" s="103"/>
      <c r="F3" s="103"/>
      <c r="G3" s="103"/>
      <c r="H3" s="104" t="s">
        <v>110</v>
      </c>
      <c r="I3" s="104"/>
      <c r="J3" s="104"/>
    </row>
    <row r="4" spans="4:10" s="2" customFormat="1" ht="15" customHeight="1">
      <c r="D4" s="3"/>
      <c r="E4" s="73"/>
      <c r="F4" s="73"/>
      <c r="G4" s="73"/>
      <c r="H4" s="70" t="s">
        <v>30</v>
      </c>
      <c r="I4" s="70"/>
      <c r="J4" s="70"/>
    </row>
    <row r="5" spans="4:10" s="2" customFormat="1" ht="15" customHeight="1">
      <c r="D5" s="3"/>
      <c r="E5" s="5"/>
      <c r="F5" s="105"/>
      <c r="G5" s="105"/>
      <c r="H5" s="8"/>
      <c r="I5" s="72" t="s">
        <v>44</v>
      </c>
      <c r="J5" s="72"/>
    </row>
    <row r="6" spans="4:10" s="2" customFormat="1" ht="15" customHeight="1">
      <c r="D6" s="3"/>
      <c r="E6" s="46"/>
      <c r="F6" s="73"/>
      <c r="G6" s="73"/>
      <c r="H6" s="10" t="s">
        <v>8</v>
      </c>
      <c r="I6" s="70" t="s">
        <v>7</v>
      </c>
      <c r="J6" s="70"/>
    </row>
    <row r="7" spans="4:10" s="55" customFormat="1" ht="36" customHeight="1">
      <c r="D7" s="56"/>
      <c r="E7" s="106"/>
      <c r="F7" s="106"/>
      <c r="G7" s="106"/>
      <c r="H7" s="106" t="s">
        <v>129</v>
      </c>
      <c r="I7" s="106"/>
      <c r="J7" s="106"/>
    </row>
    <row r="8" spans="1:10" s="55" customFormat="1" ht="20.25" customHeight="1">
      <c r="A8" s="107" t="s">
        <v>107</v>
      </c>
      <c r="B8" s="107"/>
      <c r="C8" s="107"/>
      <c r="D8" s="107"/>
      <c r="E8" s="107"/>
      <c r="F8" s="107"/>
      <c r="G8" s="107"/>
      <c r="H8" s="107"/>
      <c r="I8" s="107"/>
      <c r="J8" s="107"/>
    </row>
    <row r="9" spans="1:10" s="55" customFormat="1" ht="42.75" customHeight="1">
      <c r="A9" s="107" t="s">
        <v>114</v>
      </c>
      <c r="B9" s="107"/>
      <c r="C9" s="107"/>
      <c r="D9" s="107"/>
      <c r="E9" s="107"/>
      <c r="F9" s="107"/>
      <c r="G9" s="107"/>
      <c r="H9" s="107"/>
      <c r="I9" s="107"/>
      <c r="J9" s="107"/>
    </row>
    <row r="10" spans="1:10" s="55" customFormat="1" ht="44.25" customHeight="1">
      <c r="A10" s="108" t="s">
        <v>108</v>
      </c>
      <c r="B10" s="108"/>
      <c r="C10" s="108"/>
      <c r="D10" s="108"/>
      <c r="E10" s="108"/>
      <c r="F10" s="108"/>
      <c r="G10" s="108"/>
      <c r="H10" s="108"/>
      <c r="I10" s="108"/>
      <c r="J10" s="108"/>
    </row>
    <row r="11" spans="1:10" s="55" customFormat="1" ht="20.25" customHeight="1">
      <c r="A11" s="108" t="s">
        <v>130</v>
      </c>
      <c r="B11" s="108"/>
      <c r="C11" s="108"/>
      <c r="D11" s="108"/>
      <c r="E11" s="108"/>
      <c r="F11" s="108"/>
      <c r="G11" s="108"/>
      <c r="H11" s="108"/>
      <c r="I11" s="108"/>
      <c r="J11" s="108"/>
    </row>
    <row r="12" s="57" customFormat="1" ht="12.75"/>
    <row r="13" s="57" customFormat="1" ht="12.75"/>
    <row r="14" spans="1:10" s="57" customFormat="1" ht="26.25" customHeight="1">
      <c r="A14" s="109" t="s">
        <v>125</v>
      </c>
      <c r="B14" s="109"/>
      <c r="C14" s="109"/>
      <c r="D14" s="109"/>
      <c r="E14" s="109"/>
      <c r="F14" s="109"/>
      <c r="G14" s="109"/>
      <c r="H14" s="109"/>
      <c r="I14" s="109"/>
      <c r="J14" s="109"/>
    </row>
    <row r="15" spans="1:10" s="57" customFormat="1" ht="18.75" customHeight="1">
      <c r="A15" s="110" t="s">
        <v>39</v>
      </c>
      <c r="B15" s="110"/>
      <c r="C15" s="110"/>
      <c r="D15" s="110"/>
      <c r="E15" s="110"/>
      <c r="F15" s="110"/>
      <c r="G15" s="110"/>
      <c r="H15" s="110"/>
      <c r="I15" s="110"/>
      <c r="J15" s="110"/>
    </row>
    <row r="16" ht="6.75" customHeight="1"/>
    <row r="17" ht="6.75" customHeight="1"/>
    <row r="19" spans="1:9" ht="18.75" customHeight="1">
      <c r="A19" s="100" t="s">
        <v>106</v>
      </c>
      <c r="B19" s="100"/>
      <c r="C19" s="100"/>
      <c r="D19" s="100"/>
      <c r="E19" s="100"/>
      <c r="F19" s="100"/>
      <c r="G19" s="100"/>
      <c r="H19" s="100"/>
      <c r="I19" s="100"/>
    </row>
    <row r="20" spans="1:9" ht="14.25" customHeight="1">
      <c r="A20" s="23"/>
      <c r="B20" s="23"/>
      <c r="C20" s="23"/>
      <c r="D20" s="23"/>
      <c r="E20" s="23"/>
      <c r="F20" s="23"/>
      <c r="G20" s="23"/>
      <c r="H20" s="23"/>
      <c r="I20" s="23"/>
    </row>
    <row r="21" spans="1:10" ht="19.5" customHeight="1">
      <c r="A21" s="86" t="s">
        <v>0</v>
      </c>
      <c r="B21" s="87"/>
      <c r="C21" s="92" t="s">
        <v>45</v>
      </c>
      <c r="D21" s="92" t="s">
        <v>46</v>
      </c>
      <c r="E21" s="95" t="s">
        <v>47</v>
      </c>
      <c r="F21" s="95"/>
      <c r="G21" s="95"/>
      <c r="H21" s="95"/>
      <c r="I21" s="95"/>
      <c r="J21" s="95"/>
    </row>
    <row r="22" spans="1:10" ht="11.25" customHeight="1">
      <c r="A22" s="88"/>
      <c r="B22" s="89"/>
      <c r="C22" s="93"/>
      <c r="D22" s="93"/>
      <c r="E22" s="95" t="s">
        <v>75</v>
      </c>
      <c r="F22" s="95" t="s">
        <v>2</v>
      </c>
      <c r="G22" s="95"/>
      <c r="H22" s="95"/>
      <c r="I22" s="95"/>
      <c r="J22" s="95"/>
    </row>
    <row r="23" spans="1:10" ht="117.75" customHeight="1">
      <c r="A23" s="90"/>
      <c r="B23" s="91"/>
      <c r="C23" s="94"/>
      <c r="D23" s="94"/>
      <c r="E23" s="95"/>
      <c r="F23" s="45" t="s">
        <v>76</v>
      </c>
      <c r="G23" s="45" t="s">
        <v>111</v>
      </c>
      <c r="H23" s="45" t="s">
        <v>77</v>
      </c>
      <c r="I23" s="45" t="s">
        <v>78</v>
      </c>
      <c r="J23" s="48" t="s">
        <v>103</v>
      </c>
    </row>
    <row r="24" spans="1:10" ht="29.25" customHeight="1">
      <c r="A24" s="64" t="s">
        <v>99</v>
      </c>
      <c r="B24" s="65"/>
      <c r="C24" s="15">
        <v>500</v>
      </c>
      <c r="D24" s="6" t="s">
        <v>10</v>
      </c>
      <c r="E24" s="21">
        <f>F24+G24+H24+I24+J24</f>
        <v>404788.84</v>
      </c>
      <c r="F24" s="21">
        <f>'прилож.фин.обес.'!G10</f>
        <v>0</v>
      </c>
      <c r="G24" s="21">
        <f>'прил.фин.обесп-субвенции'!G9</f>
        <v>0</v>
      </c>
      <c r="H24" s="21">
        <v>0</v>
      </c>
      <c r="I24" s="21">
        <f>'прил.внебюджет'!G10</f>
        <v>404788.84</v>
      </c>
      <c r="J24" s="49">
        <f>'прил. целев'!G10</f>
        <v>0</v>
      </c>
    </row>
    <row r="25" spans="1:13" ht="20.25" customHeight="1">
      <c r="A25" s="74" t="s">
        <v>88</v>
      </c>
      <c r="B25" s="75"/>
      <c r="C25" s="29">
        <v>100</v>
      </c>
      <c r="D25" s="6" t="s">
        <v>10</v>
      </c>
      <c r="E25" s="20">
        <f>E27+E28+E29+E30+E31+E32</f>
        <v>22331889</v>
      </c>
      <c r="F25" s="21">
        <f>'прилож.фин.обес.'!G11+F31</f>
        <v>2452303</v>
      </c>
      <c r="G25" s="21">
        <f>'прил.фин.обесп-субвенции'!G10</f>
        <v>14978055</v>
      </c>
      <c r="H25" s="21">
        <f>H31</f>
        <v>0</v>
      </c>
      <c r="I25" s="21">
        <f>'прил.внебюджет'!G11</f>
        <v>4000000</v>
      </c>
      <c r="J25" s="49">
        <f>'прил. целев'!G11</f>
        <v>901531</v>
      </c>
      <c r="K25" s="26">
        <f>E24+E25-E35</f>
        <v>0</v>
      </c>
      <c r="L25" s="26" t="e">
        <f>#REF!+#REF!-#REF!</f>
        <v>#REF!</v>
      </c>
      <c r="M25" s="26" t="e">
        <f>#REF!+#REF!-#REF!</f>
        <v>#REF!</v>
      </c>
    </row>
    <row r="26" spans="1:10" ht="15" customHeight="1">
      <c r="A26" s="64" t="s">
        <v>4</v>
      </c>
      <c r="B26" s="65"/>
      <c r="C26" s="15"/>
      <c r="D26" s="6" t="s">
        <v>10</v>
      </c>
      <c r="E26" s="21"/>
      <c r="F26" s="21"/>
      <c r="G26" s="21"/>
      <c r="H26" s="21"/>
      <c r="I26" s="21"/>
      <c r="J26" s="49"/>
    </row>
    <row r="27" spans="1:10" ht="22.5" customHeight="1">
      <c r="A27" s="64" t="s">
        <v>79</v>
      </c>
      <c r="B27" s="65"/>
      <c r="C27" s="15">
        <v>110</v>
      </c>
      <c r="D27" s="6" t="s">
        <v>10</v>
      </c>
      <c r="E27" s="21">
        <f>I27</f>
        <v>0</v>
      </c>
      <c r="F27" s="6" t="s">
        <v>10</v>
      </c>
      <c r="G27" s="6" t="s">
        <v>10</v>
      </c>
      <c r="H27" s="6" t="s">
        <v>10</v>
      </c>
      <c r="I27" s="6"/>
      <c r="J27" s="6" t="s">
        <v>10</v>
      </c>
    </row>
    <row r="28" spans="1:10" ht="29.25" customHeight="1">
      <c r="A28" s="66" t="s">
        <v>82</v>
      </c>
      <c r="B28" s="66"/>
      <c r="C28" s="7">
        <v>120</v>
      </c>
      <c r="D28" s="6">
        <v>130</v>
      </c>
      <c r="E28" s="25">
        <f>F28+G28+I28</f>
        <v>21430358</v>
      </c>
      <c r="F28" s="25">
        <f>'прилож.фин.обес.'!G11</f>
        <v>2452303</v>
      </c>
      <c r="G28" s="25">
        <f>'прил.фин.обесп-субвенции'!G10</f>
        <v>14978055</v>
      </c>
      <c r="H28" s="6" t="s">
        <v>10</v>
      </c>
      <c r="I28" s="6">
        <f>'прил.внебюджет'!G11-I32-I27</f>
        <v>4000000</v>
      </c>
      <c r="J28" s="49"/>
    </row>
    <row r="29" spans="1:11" ht="50.25" customHeight="1">
      <c r="A29" s="66" t="s">
        <v>83</v>
      </c>
      <c r="B29" s="66"/>
      <c r="C29" s="7">
        <v>130</v>
      </c>
      <c r="D29" s="6" t="s">
        <v>10</v>
      </c>
      <c r="E29" s="21"/>
      <c r="F29" s="6" t="s">
        <v>10</v>
      </c>
      <c r="G29" s="6" t="s">
        <v>10</v>
      </c>
      <c r="H29" s="6" t="s">
        <v>10</v>
      </c>
      <c r="I29" s="6" t="s">
        <v>10</v>
      </c>
      <c r="J29" s="6" t="s">
        <v>10</v>
      </c>
      <c r="K29" s="6"/>
    </row>
    <row r="30" spans="1:10" ht="91.5" customHeight="1">
      <c r="A30" s="66" t="s">
        <v>84</v>
      </c>
      <c r="B30" s="66"/>
      <c r="C30" s="7">
        <v>140</v>
      </c>
      <c r="D30" s="6" t="s">
        <v>10</v>
      </c>
      <c r="E30" s="21"/>
      <c r="F30" s="6" t="s">
        <v>10</v>
      </c>
      <c r="G30" s="6" t="s">
        <v>10</v>
      </c>
      <c r="H30" s="6" t="s">
        <v>10</v>
      </c>
      <c r="I30" s="6" t="s">
        <v>10</v>
      </c>
      <c r="J30" s="6" t="s">
        <v>10</v>
      </c>
    </row>
    <row r="31" spans="1:10" ht="34.5" customHeight="1">
      <c r="A31" s="84" t="s">
        <v>85</v>
      </c>
      <c r="B31" s="85"/>
      <c r="C31" s="30">
        <v>150</v>
      </c>
      <c r="D31" s="16">
        <v>180</v>
      </c>
      <c r="E31" s="21">
        <f>F31+G31+H31+J31</f>
        <v>901531</v>
      </c>
      <c r="F31" s="21"/>
      <c r="G31" s="21"/>
      <c r="H31" s="6"/>
      <c r="I31" s="6" t="s">
        <v>10</v>
      </c>
      <c r="J31" s="49">
        <f>'прил. целев'!G11</f>
        <v>901531</v>
      </c>
    </row>
    <row r="32" spans="1:10" ht="21.75" customHeight="1">
      <c r="A32" s="64" t="s">
        <v>86</v>
      </c>
      <c r="B32" s="65"/>
      <c r="C32" s="15">
        <v>160</v>
      </c>
      <c r="D32" s="16">
        <v>180</v>
      </c>
      <c r="E32" s="25">
        <f>I32</f>
        <v>0</v>
      </c>
      <c r="F32" s="6" t="s">
        <v>10</v>
      </c>
      <c r="G32" s="6" t="s">
        <v>10</v>
      </c>
      <c r="H32" s="6" t="s">
        <v>10</v>
      </c>
      <c r="I32" s="6"/>
      <c r="J32" s="6" t="s">
        <v>10</v>
      </c>
    </row>
    <row r="33" spans="1:10" ht="30.75" customHeight="1">
      <c r="A33" s="82" t="s">
        <v>87</v>
      </c>
      <c r="B33" s="83"/>
      <c r="C33" s="15">
        <v>180</v>
      </c>
      <c r="D33" s="16" t="s">
        <v>10</v>
      </c>
      <c r="E33" s="43"/>
      <c r="F33" s="6" t="s">
        <v>10</v>
      </c>
      <c r="G33" s="6" t="s">
        <v>10</v>
      </c>
      <c r="H33" s="6" t="s">
        <v>10</v>
      </c>
      <c r="I33" s="6" t="s">
        <v>10</v>
      </c>
      <c r="J33" s="6" t="s">
        <v>10</v>
      </c>
    </row>
    <row r="34" spans="1:10" ht="23.25" customHeight="1">
      <c r="A34" s="66" t="s">
        <v>102</v>
      </c>
      <c r="B34" s="66"/>
      <c r="C34" s="7">
        <v>600</v>
      </c>
      <c r="D34" s="6" t="s">
        <v>10</v>
      </c>
      <c r="E34" s="21">
        <f>E24+E25-E35</f>
        <v>0</v>
      </c>
      <c r="F34" s="21">
        <f>F24+F28-F35</f>
        <v>0</v>
      </c>
      <c r="G34" s="21">
        <f>G24+G28-G35</f>
        <v>0</v>
      </c>
      <c r="H34" s="21">
        <v>0</v>
      </c>
      <c r="I34" s="21">
        <f>I24+I28-I35</f>
        <v>0</v>
      </c>
      <c r="J34" s="21">
        <f>J24+J25-J35</f>
        <v>0</v>
      </c>
    </row>
    <row r="35" spans="1:10" ht="14.25">
      <c r="A35" s="101" t="s">
        <v>5</v>
      </c>
      <c r="B35" s="101"/>
      <c r="C35" s="22">
        <v>200</v>
      </c>
      <c r="D35" s="9"/>
      <c r="E35" s="20">
        <f aca="true" t="shared" si="0" ref="E35:J35">E37+E44+E45+E49+E52+E53+E46+E51+E50</f>
        <v>22736677.84</v>
      </c>
      <c r="F35" s="20">
        <f t="shared" si="0"/>
        <v>2452303</v>
      </c>
      <c r="G35" s="20">
        <f t="shared" si="0"/>
        <v>14978055</v>
      </c>
      <c r="H35" s="20">
        <f t="shared" si="0"/>
        <v>0</v>
      </c>
      <c r="I35" s="20">
        <f t="shared" si="0"/>
        <v>4404788.84</v>
      </c>
      <c r="J35" s="20">
        <f t="shared" si="0"/>
        <v>901531</v>
      </c>
    </row>
    <row r="36" spans="1:10" ht="15">
      <c r="A36" s="66" t="s">
        <v>73</v>
      </c>
      <c r="B36" s="66"/>
      <c r="C36" s="7"/>
      <c r="D36" s="9"/>
      <c r="E36" s="21"/>
      <c r="F36" s="21"/>
      <c r="G36" s="21"/>
      <c r="H36" s="21"/>
      <c r="I36" s="21"/>
      <c r="J36" s="49"/>
    </row>
    <row r="37" spans="1:10" ht="21.75" customHeight="1">
      <c r="A37" s="96" t="s">
        <v>89</v>
      </c>
      <c r="B37" s="96"/>
      <c r="C37" s="36">
        <v>210</v>
      </c>
      <c r="D37" s="9">
        <f aca="true" t="shared" si="1" ref="D37:I37">D39+D40+D41</f>
        <v>342</v>
      </c>
      <c r="E37" s="21">
        <f>E39+E40+E41</f>
        <v>14946735</v>
      </c>
      <c r="F37" s="21">
        <f t="shared" si="1"/>
        <v>5000</v>
      </c>
      <c r="G37" s="21">
        <f t="shared" si="1"/>
        <v>14718055</v>
      </c>
      <c r="H37" s="21">
        <f t="shared" si="1"/>
        <v>0</v>
      </c>
      <c r="I37" s="21">
        <f t="shared" si="1"/>
        <v>223680</v>
      </c>
      <c r="J37" s="21">
        <f>J39+J40+J41</f>
        <v>0</v>
      </c>
    </row>
    <row r="38" spans="1:10" ht="15">
      <c r="A38" s="68" t="s">
        <v>1</v>
      </c>
      <c r="B38" s="68"/>
      <c r="C38" s="33"/>
      <c r="D38" s="9"/>
      <c r="E38" s="21"/>
      <c r="F38" s="21"/>
      <c r="G38" s="21"/>
      <c r="H38" s="21"/>
      <c r="I38" s="21"/>
      <c r="J38" s="49"/>
    </row>
    <row r="39" spans="1:10" ht="15">
      <c r="A39" s="66" t="s">
        <v>74</v>
      </c>
      <c r="B39" s="66"/>
      <c r="C39" s="7">
        <v>211</v>
      </c>
      <c r="D39" s="9">
        <v>111</v>
      </c>
      <c r="E39" s="21">
        <f>F39+G39+H39+I39+J39</f>
        <v>12009292</v>
      </c>
      <c r="F39" s="21">
        <f>'прилож.фин.обес.'!G16</f>
        <v>0</v>
      </c>
      <c r="G39" s="21">
        <f>'прил.фин.обесп-субвенции'!G15+'прил.фин.обесп-субвенции'!G33</f>
        <v>11859292</v>
      </c>
      <c r="H39" s="21"/>
      <c r="I39" s="21">
        <f>'прил.внебюджет'!G16+'прил.внебюджет'!G34-5000</f>
        <v>150000</v>
      </c>
      <c r="J39" s="49">
        <f>'прил. целев'!G16</f>
        <v>0</v>
      </c>
    </row>
    <row r="40" spans="1:10" ht="15">
      <c r="A40" s="66" t="s">
        <v>12</v>
      </c>
      <c r="B40" s="66"/>
      <c r="C40" s="35">
        <v>212</v>
      </c>
      <c r="D40" s="9">
        <v>112</v>
      </c>
      <c r="E40" s="21">
        <f>F40+G40+H40+I40+J40</f>
        <v>10000</v>
      </c>
      <c r="F40" s="21">
        <f>'прилож.фин.обес.'!G17+'прилож.фин.обес.'!G34</f>
        <v>5000</v>
      </c>
      <c r="G40" s="21">
        <f>'прил.фин.обесп-субвенции'!G16</f>
        <v>0</v>
      </c>
      <c r="H40" s="21"/>
      <c r="I40" s="21">
        <f>'прил.внебюджет'!G17+5000</f>
        <v>5000</v>
      </c>
      <c r="J40" s="49">
        <f>'прил. целев'!G17</f>
        <v>0</v>
      </c>
    </row>
    <row r="41" spans="1:10" ht="31.5" customHeight="1">
      <c r="A41" s="66" t="s">
        <v>13</v>
      </c>
      <c r="B41" s="66"/>
      <c r="C41" s="7">
        <v>213</v>
      </c>
      <c r="D41" s="9">
        <v>119</v>
      </c>
      <c r="E41" s="21">
        <f>F41+G41+H41+I41+J41</f>
        <v>2927443</v>
      </c>
      <c r="F41" s="21">
        <f>'прилож.фин.обес.'!G18</f>
        <v>0</v>
      </c>
      <c r="G41" s="21">
        <f>'прил.фин.обесп-субвенции'!G17</f>
        <v>2858763</v>
      </c>
      <c r="H41" s="21"/>
      <c r="I41" s="21">
        <f>'прил.внебюджет'!G18</f>
        <v>68680</v>
      </c>
      <c r="J41" s="49">
        <f>'прил. целев'!G18</f>
        <v>0</v>
      </c>
    </row>
    <row r="42" spans="1:10" ht="34.5" customHeight="1">
      <c r="A42" s="66" t="s">
        <v>90</v>
      </c>
      <c r="B42" s="66"/>
      <c r="C42" s="7">
        <v>220</v>
      </c>
      <c r="D42" s="9"/>
      <c r="E42" s="21">
        <f>F42+G42+H42+I42+J42</f>
        <v>0</v>
      </c>
      <c r="F42" s="21"/>
      <c r="G42" s="21"/>
      <c r="H42" s="21"/>
      <c r="I42" s="21"/>
      <c r="J42" s="49"/>
    </row>
    <row r="43" spans="1:10" ht="15">
      <c r="A43" s="68" t="s">
        <v>1</v>
      </c>
      <c r="B43" s="68"/>
      <c r="C43" s="33"/>
      <c r="D43" s="9"/>
      <c r="E43" s="21"/>
      <c r="F43" s="21"/>
      <c r="G43" s="21"/>
      <c r="H43" s="21"/>
      <c r="I43" s="21"/>
      <c r="J43" s="49"/>
    </row>
    <row r="44" spans="1:10" ht="17.25" customHeight="1">
      <c r="A44" s="76" t="s">
        <v>101</v>
      </c>
      <c r="B44" s="77"/>
      <c r="C44" s="97">
        <v>230</v>
      </c>
      <c r="D44" s="9">
        <v>851</v>
      </c>
      <c r="E44" s="21">
        <f>F44+G44+H44+I44+J44</f>
        <v>487483</v>
      </c>
      <c r="F44" s="21">
        <v>487483</v>
      </c>
      <c r="G44" s="21"/>
      <c r="H44" s="21"/>
      <c r="I44" s="21"/>
      <c r="J44" s="49"/>
    </row>
    <row r="45" spans="1:10" ht="15.75" customHeight="1">
      <c r="A45" s="78"/>
      <c r="B45" s="79"/>
      <c r="C45" s="98"/>
      <c r="D45" s="9">
        <v>852</v>
      </c>
      <c r="E45" s="21">
        <f>F45+G45+H45+I45+J45</f>
        <v>0</v>
      </c>
      <c r="F45" s="21"/>
      <c r="G45" s="21">
        <f>'прил.фин.обесп-субвенции'!G34</f>
        <v>0</v>
      </c>
      <c r="H45" s="21"/>
      <c r="I45" s="21"/>
      <c r="J45" s="49">
        <f>'прил. целев'!G34</f>
        <v>0</v>
      </c>
    </row>
    <row r="46" spans="1:10" ht="15.75" customHeight="1">
      <c r="A46" s="80"/>
      <c r="B46" s="81"/>
      <c r="C46" s="99"/>
      <c r="D46" s="9">
        <v>853</v>
      </c>
      <c r="E46" s="21">
        <f>F46+G46+H46+I46+J46</f>
        <v>42000</v>
      </c>
      <c r="F46" s="21">
        <v>12000</v>
      </c>
      <c r="G46" s="21"/>
      <c r="H46" s="21"/>
      <c r="I46" s="21">
        <v>30000</v>
      </c>
      <c r="J46" s="49"/>
    </row>
    <row r="47" spans="1:10" ht="15">
      <c r="A47" s="66" t="s">
        <v>1</v>
      </c>
      <c r="B47" s="66"/>
      <c r="C47" s="7"/>
      <c r="D47" s="9"/>
      <c r="E47" s="21">
        <f>F47+G47+H47+I47</f>
        <v>0</v>
      </c>
      <c r="F47" s="21"/>
      <c r="G47" s="21"/>
      <c r="H47" s="21"/>
      <c r="I47" s="21"/>
      <c r="J47" s="49"/>
    </row>
    <row r="48" spans="1:10" ht="35.25" customHeight="1">
      <c r="A48" s="66" t="s">
        <v>100</v>
      </c>
      <c r="B48" s="66"/>
      <c r="C48" s="7">
        <v>240</v>
      </c>
      <c r="D48" s="9"/>
      <c r="E48" s="21">
        <f>F48+G48+H48+I48</f>
        <v>0</v>
      </c>
      <c r="F48" s="21"/>
      <c r="G48" s="21"/>
      <c r="H48" s="21"/>
      <c r="I48" s="21"/>
      <c r="J48" s="49"/>
    </row>
    <row r="49" spans="1:10" ht="24.75" customHeight="1">
      <c r="A49" s="76" t="s">
        <v>91</v>
      </c>
      <c r="B49" s="77"/>
      <c r="C49" s="97">
        <v>250</v>
      </c>
      <c r="D49" s="9">
        <v>244</v>
      </c>
      <c r="E49" s="21">
        <f aca="true" t="shared" si="2" ref="E49:E54">F49+G49+H49+I49+J49</f>
        <v>0</v>
      </c>
      <c r="F49" s="21"/>
      <c r="G49" s="21"/>
      <c r="H49" s="21"/>
      <c r="I49" s="21"/>
      <c r="J49" s="49"/>
    </row>
    <row r="50" spans="1:10" ht="24.75" customHeight="1">
      <c r="A50" s="78"/>
      <c r="B50" s="79"/>
      <c r="C50" s="98"/>
      <c r="D50" s="9">
        <v>350</v>
      </c>
      <c r="E50" s="21">
        <f t="shared" si="2"/>
        <v>0</v>
      </c>
      <c r="F50" s="21"/>
      <c r="G50" s="21"/>
      <c r="H50" s="21"/>
      <c r="I50" s="21"/>
      <c r="J50" s="49"/>
    </row>
    <row r="51" spans="1:10" ht="20.25" customHeight="1">
      <c r="A51" s="80"/>
      <c r="B51" s="81"/>
      <c r="C51" s="99"/>
      <c r="D51" s="9">
        <v>831</v>
      </c>
      <c r="E51" s="21">
        <f t="shared" si="2"/>
        <v>68000</v>
      </c>
      <c r="F51" s="21">
        <v>68000</v>
      </c>
      <c r="G51" s="21"/>
      <c r="H51" s="21"/>
      <c r="I51" s="21"/>
      <c r="J51" s="49"/>
    </row>
    <row r="52" spans="1:10" ht="17.25" customHeight="1">
      <c r="A52" s="86" t="s">
        <v>92</v>
      </c>
      <c r="B52" s="87"/>
      <c r="C52" s="97">
        <v>260</v>
      </c>
      <c r="D52" s="9">
        <v>243</v>
      </c>
      <c r="E52" s="21">
        <f t="shared" si="2"/>
        <v>564031</v>
      </c>
      <c r="F52" s="21"/>
      <c r="G52" s="21"/>
      <c r="H52" s="21"/>
      <c r="I52" s="21"/>
      <c r="J52" s="49">
        <v>564031</v>
      </c>
    </row>
    <row r="53" spans="1:10" ht="16.5" customHeight="1">
      <c r="A53" s="88"/>
      <c r="B53" s="89"/>
      <c r="C53" s="98"/>
      <c r="D53" s="9">
        <v>244</v>
      </c>
      <c r="E53" s="21">
        <f t="shared" si="2"/>
        <v>6628428.84</v>
      </c>
      <c r="F53" s="21">
        <f>'прилож.фин.обес.'!G19+'прилож.фин.обес.'!G36</f>
        <v>1879820</v>
      </c>
      <c r="G53" s="21">
        <f>'прил.фин.обесп-субвенции'!G18+'прил.фин.обесп-субвенции'!G35</f>
        <v>260000</v>
      </c>
      <c r="H53" s="21"/>
      <c r="I53" s="21">
        <f>'прил.внебюджет'!G19+'прил.внебюджет'!G36</f>
        <v>4151108.84</v>
      </c>
      <c r="J53" s="49">
        <v>337500</v>
      </c>
    </row>
    <row r="54" spans="1:10" ht="17.25" customHeight="1">
      <c r="A54" s="90"/>
      <c r="B54" s="91"/>
      <c r="C54" s="99"/>
      <c r="D54" s="9">
        <v>407</v>
      </c>
      <c r="E54" s="21">
        <f t="shared" si="2"/>
        <v>0</v>
      </c>
      <c r="F54" s="21"/>
      <c r="G54" s="21"/>
      <c r="H54" s="21"/>
      <c r="I54" s="21"/>
      <c r="J54" s="49"/>
    </row>
    <row r="55" spans="1:10" ht="28.5" customHeight="1">
      <c r="A55" s="66" t="s">
        <v>109</v>
      </c>
      <c r="B55" s="66"/>
      <c r="C55" s="7">
        <v>300</v>
      </c>
      <c r="D55" s="9" t="s">
        <v>10</v>
      </c>
      <c r="E55" s="21">
        <f aca="true" t="shared" si="3" ref="E55:E61">F55+G55+H55+I55</f>
        <v>0</v>
      </c>
      <c r="F55" s="21"/>
      <c r="G55" s="21"/>
      <c r="H55" s="21"/>
      <c r="I55" s="21"/>
      <c r="J55" s="49"/>
    </row>
    <row r="56" spans="1:10" ht="15">
      <c r="A56" s="68" t="s">
        <v>1</v>
      </c>
      <c r="B56" s="68"/>
      <c r="C56" s="33"/>
      <c r="D56" s="9"/>
      <c r="E56" s="21">
        <f t="shared" si="3"/>
        <v>0</v>
      </c>
      <c r="F56" s="21"/>
      <c r="G56" s="21"/>
      <c r="H56" s="21"/>
      <c r="I56" s="21"/>
      <c r="J56" s="49"/>
    </row>
    <row r="57" spans="1:10" ht="24" customHeight="1">
      <c r="A57" s="66" t="s">
        <v>94</v>
      </c>
      <c r="B57" s="66"/>
      <c r="C57" s="7">
        <v>310</v>
      </c>
      <c r="D57" s="9"/>
      <c r="E57" s="21">
        <f t="shared" si="3"/>
        <v>0</v>
      </c>
      <c r="F57" s="21"/>
      <c r="G57" s="21"/>
      <c r="H57" s="21"/>
      <c r="I57" s="21"/>
      <c r="J57" s="49"/>
    </row>
    <row r="58" spans="1:10" ht="22.5" customHeight="1">
      <c r="A58" s="66" t="s">
        <v>95</v>
      </c>
      <c r="B58" s="66"/>
      <c r="C58" s="7">
        <v>320</v>
      </c>
      <c r="D58" s="9"/>
      <c r="E58" s="21">
        <f t="shared" si="3"/>
        <v>0</v>
      </c>
      <c r="F58" s="21"/>
      <c r="G58" s="21"/>
      <c r="H58" s="21"/>
      <c r="I58" s="21"/>
      <c r="J58" s="49"/>
    </row>
    <row r="59" spans="1:10" ht="28.5" customHeight="1">
      <c r="A59" s="68" t="s">
        <v>96</v>
      </c>
      <c r="B59" s="68"/>
      <c r="C59" s="7">
        <v>400</v>
      </c>
      <c r="D59" s="9"/>
      <c r="E59" s="21">
        <f t="shared" si="3"/>
        <v>0</v>
      </c>
      <c r="F59" s="21"/>
      <c r="G59" s="21"/>
      <c r="H59" s="21"/>
      <c r="I59" s="21"/>
      <c r="J59" s="49"/>
    </row>
    <row r="60" spans="1:10" ht="36.75" customHeight="1">
      <c r="A60" s="66" t="s">
        <v>97</v>
      </c>
      <c r="B60" s="66"/>
      <c r="C60" s="7">
        <v>410</v>
      </c>
      <c r="D60" s="9"/>
      <c r="E60" s="21">
        <f t="shared" si="3"/>
        <v>0</v>
      </c>
      <c r="F60" s="21"/>
      <c r="G60" s="21"/>
      <c r="H60" s="21"/>
      <c r="I60" s="21"/>
      <c r="J60" s="49"/>
    </row>
    <row r="61" spans="1:10" ht="21.75" customHeight="1">
      <c r="A61" s="71" t="s">
        <v>98</v>
      </c>
      <c r="B61" s="71"/>
      <c r="C61" s="34">
        <v>420</v>
      </c>
      <c r="D61" s="9"/>
      <c r="E61" s="21">
        <f t="shared" si="3"/>
        <v>0</v>
      </c>
      <c r="F61" s="21"/>
      <c r="G61" s="21"/>
      <c r="H61" s="21"/>
      <c r="I61" s="21"/>
      <c r="J61" s="49"/>
    </row>
    <row r="62" spans="1:4" ht="12" customHeight="1">
      <c r="A62" s="5"/>
      <c r="B62" s="5"/>
      <c r="C62" s="5"/>
      <c r="D62" s="1"/>
    </row>
    <row r="63" spans="1:7" ht="15">
      <c r="A63" s="69" t="s">
        <v>40</v>
      </c>
      <c r="B63" s="69"/>
      <c r="C63" s="69"/>
      <c r="D63" s="69"/>
      <c r="E63" s="8"/>
      <c r="F63" s="72" t="s">
        <v>126</v>
      </c>
      <c r="G63" s="72"/>
    </row>
    <row r="64" spans="1:7" ht="15" customHeight="1">
      <c r="A64" s="69" t="s">
        <v>38</v>
      </c>
      <c r="B64" s="69"/>
      <c r="C64" s="4"/>
      <c r="D64" s="4"/>
      <c r="E64" s="46" t="s">
        <v>8</v>
      </c>
      <c r="F64" s="70" t="s">
        <v>7</v>
      </c>
      <c r="G64" s="70"/>
    </row>
    <row r="65" spans="1:7" ht="15">
      <c r="A65" s="1"/>
      <c r="B65" s="1"/>
      <c r="C65" s="1"/>
      <c r="D65" s="1"/>
      <c r="E65" s="46"/>
      <c r="F65" s="73"/>
      <c r="G65" s="73"/>
    </row>
    <row r="66" spans="1:7" ht="15">
      <c r="A66" s="69" t="s">
        <v>41</v>
      </c>
      <c r="B66" s="69"/>
      <c r="C66" s="69"/>
      <c r="D66" s="69"/>
      <c r="E66" s="47"/>
      <c r="F66" s="72" t="s">
        <v>127</v>
      </c>
      <c r="G66" s="72"/>
    </row>
    <row r="67" spans="1:7" ht="15" customHeight="1">
      <c r="A67" s="2"/>
      <c r="B67" s="2"/>
      <c r="C67" s="2"/>
      <c r="D67" s="3"/>
      <c r="E67" s="10" t="s">
        <v>8</v>
      </c>
      <c r="F67" s="70" t="s">
        <v>7</v>
      </c>
      <c r="G67" s="70"/>
    </row>
    <row r="68" spans="1:7" ht="15">
      <c r="A68" s="69" t="s">
        <v>37</v>
      </c>
      <c r="B68" s="69"/>
      <c r="C68" s="69"/>
      <c r="D68" s="69"/>
      <c r="E68" s="47"/>
      <c r="F68" s="72" t="s">
        <v>127</v>
      </c>
      <c r="G68" s="72"/>
    </row>
    <row r="69" spans="1:7" ht="15" customHeight="1">
      <c r="A69" s="69" t="s">
        <v>128</v>
      </c>
      <c r="B69" s="69"/>
      <c r="C69" s="2"/>
      <c r="D69" s="3"/>
      <c r="E69" s="10" t="s">
        <v>8</v>
      </c>
      <c r="F69" s="70" t="s">
        <v>7</v>
      </c>
      <c r="G69" s="70"/>
    </row>
    <row r="70" spans="1:4" ht="15">
      <c r="A70" s="67" t="s">
        <v>131</v>
      </c>
      <c r="B70" s="67"/>
      <c r="C70" s="3"/>
      <c r="D70" s="3"/>
    </row>
    <row r="71" spans="1:9" ht="15">
      <c r="A71" s="2"/>
      <c r="B71" s="2"/>
      <c r="C71" s="2"/>
      <c r="D71" s="3"/>
      <c r="E71" s="19">
        <f>E24+E25-E35</f>
        <v>0</v>
      </c>
      <c r="F71" s="19">
        <f>F24+F25-F35</f>
        <v>0</v>
      </c>
      <c r="G71" s="19">
        <f>G24+G25-G35</f>
        <v>0</v>
      </c>
      <c r="H71" s="19">
        <f>H24+H25-H35</f>
        <v>0</v>
      </c>
      <c r="I71" s="19">
        <f>I24+I25-I35</f>
        <v>0</v>
      </c>
    </row>
  </sheetData>
  <sheetProtection/>
  <mergeCells count="73">
    <mergeCell ref="A8:J8"/>
    <mergeCell ref="A9:J9"/>
    <mergeCell ref="A10:J10"/>
    <mergeCell ref="A11:J11"/>
    <mergeCell ref="A14:J14"/>
    <mergeCell ref="A15:J15"/>
    <mergeCell ref="F5:G5"/>
    <mergeCell ref="I5:J5"/>
    <mergeCell ref="F6:G6"/>
    <mergeCell ref="I6:J6"/>
    <mergeCell ref="E7:G7"/>
    <mergeCell ref="H7:J7"/>
    <mergeCell ref="E2:G2"/>
    <mergeCell ref="H2:J2"/>
    <mergeCell ref="E3:G3"/>
    <mergeCell ref="H3:J3"/>
    <mergeCell ref="E4:G4"/>
    <mergeCell ref="H4:J4"/>
    <mergeCell ref="C44:C46"/>
    <mergeCell ref="C49:C51"/>
    <mergeCell ref="A52:B54"/>
    <mergeCell ref="C52:C54"/>
    <mergeCell ref="A19:I19"/>
    <mergeCell ref="A35:B35"/>
    <mergeCell ref="A29:B29"/>
    <mergeCell ref="A48:B48"/>
    <mergeCell ref="A38:B38"/>
    <mergeCell ref="A28:B28"/>
    <mergeCell ref="A21:B23"/>
    <mergeCell ref="C21:C23"/>
    <mergeCell ref="D21:D23"/>
    <mergeCell ref="E22:E23"/>
    <mergeCell ref="A39:B39"/>
    <mergeCell ref="A37:B37"/>
    <mergeCell ref="A24:B24"/>
    <mergeCell ref="A36:B36"/>
    <mergeCell ref="E21:J21"/>
    <mergeCell ref="F22:J22"/>
    <mergeCell ref="A25:B25"/>
    <mergeCell ref="A40:B40"/>
    <mergeCell ref="A49:B51"/>
    <mergeCell ref="A34:B34"/>
    <mergeCell ref="A33:B33"/>
    <mergeCell ref="A47:B47"/>
    <mergeCell ref="A44:B46"/>
    <mergeCell ref="A43:B43"/>
    <mergeCell ref="A26:B26"/>
    <mergeCell ref="A31:B31"/>
    <mergeCell ref="F69:G69"/>
    <mergeCell ref="A60:B60"/>
    <mergeCell ref="A61:B61"/>
    <mergeCell ref="F67:G67"/>
    <mergeCell ref="F68:G68"/>
    <mergeCell ref="F63:G63"/>
    <mergeCell ref="F64:G64"/>
    <mergeCell ref="F65:G65"/>
    <mergeCell ref="F66:G66"/>
    <mergeCell ref="A70:B70"/>
    <mergeCell ref="A56:B56"/>
    <mergeCell ref="A64:B64"/>
    <mergeCell ref="A63:D63"/>
    <mergeCell ref="A66:D66"/>
    <mergeCell ref="A68:D68"/>
    <mergeCell ref="A58:B58"/>
    <mergeCell ref="A59:B59"/>
    <mergeCell ref="A57:B57"/>
    <mergeCell ref="A69:B69"/>
    <mergeCell ref="A27:B27"/>
    <mergeCell ref="A32:B32"/>
    <mergeCell ref="A42:B42"/>
    <mergeCell ref="A41:B41"/>
    <mergeCell ref="A55:B55"/>
    <mergeCell ref="A30:B30"/>
  </mergeCells>
  <printOptions/>
  <pageMargins left="0.1968503937007874" right="0.1968503937007874" top="0.1968503937007874" bottom="0.1968503937007874" header="0.31496062992125984" footer="0.31496062992125984"/>
  <pageSetup horizontalDpi="600" verticalDpi="600" orientation="portrait" paperSize="9" scale="68" r:id="rId1"/>
  <rowBreaks count="1" manualBreakCount="1">
    <brk id="48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Q52"/>
  <sheetViews>
    <sheetView view="pageBreakPreview" zoomScale="93" zoomScaleSheetLayoutView="93"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L8" sqref="L8"/>
    </sheetView>
  </sheetViews>
  <sheetFormatPr defaultColWidth="9.00390625" defaultRowHeight="12.75"/>
  <cols>
    <col min="1" max="1" width="8.875" style="0" customWidth="1"/>
    <col min="2" max="2" width="19.25390625" style="0" customWidth="1"/>
    <col min="3" max="3" width="8.00390625" style="0" customWidth="1"/>
    <col min="4" max="4" width="9.625" style="0" customWidth="1"/>
    <col min="5" max="5" width="18.00390625" style="0" customWidth="1"/>
    <col min="6" max="6" width="16.00390625" style="0" customWidth="1"/>
    <col min="7" max="7" width="20.125" style="0" customWidth="1"/>
    <col min="8" max="8" width="14.625" style="0" customWidth="1"/>
    <col min="9" max="9" width="16.00390625" style="0" customWidth="1"/>
    <col min="10" max="10" width="16.25390625" style="0" customWidth="1"/>
    <col min="11" max="11" width="12.75390625" style="0" customWidth="1"/>
    <col min="12" max="12" width="11.00390625" style="0" bestFit="1" customWidth="1"/>
    <col min="13" max="13" width="10.875" style="0" bestFit="1" customWidth="1"/>
  </cols>
  <sheetData>
    <row r="1" spans="1:9" ht="18.75" customHeight="1">
      <c r="A1" s="100" t="s">
        <v>112</v>
      </c>
      <c r="B1" s="100"/>
      <c r="C1" s="100"/>
      <c r="D1" s="100"/>
      <c r="E1" s="100"/>
      <c r="F1" s="100"/>
      <c r="G1" s="100"/>
      <c r="H1" s="100"/>
      <c r="I1" s="100"/>
    </row>
    <row r="2" spans="1:9" ht="14.25" customHeight="1">
      <c r="A2" s="23"/>
      <c r="B2" s="23"/>
      <c r="C2" s="23"/>
      <c r="D2" s="23"/>
      <c r="E2" s="23"/>
      <c r="F2" s="23"/>
      <c r="G2" s="23"/>
      <c r="H2" s="23"/>
      <c r="I2" s="23"/>
    </row>
    <row r="3" spans="1:10" ht="19.5" customHeight="1">
      <c r="A3" s="86" t="s">
        <v>0</v>
      </c>
      <c r="B3" s="87"/>
      <c r="C3" s="92" t="s">
        <v>45</v>
      </c>
      <c r="D3" s="92" t="s">
        <v>46</v>
      </c>
      <c r="E3" s="95" t="s">
        <v>47</v>
      </c>
      <c r="F3" s="95"/>
      <c r="G3" s="95"/>
      <c r="H3" s="95"/>
      <c r="I3" s="95"/>
      <c r="J3" s="95"/>
    </row>
    <row r="4" spans="1:10" ht="11.25" customHeight="1">
      <c r="A4" s="88"/>
      <c r="B4" s="89"/>
      <c r="C4" s="93"/>
      <c r="D4" s="93"/>
      <c r="E4" s="95" t="s">
        <v>75</v>
      </c>
      <c r="F4" s="95" t="s">
        <v>2</v>
      </c>
      <c r="G4" s="95"/>
      <c r="H4" s="95"/>
      <c r="I4" s="95"/>
      <c r="J4" s="95"/>
    </row>
    <row r="5" spans="1:10" ht="117.75" customHeight="1">
      <c r="A5" s="90"/>
      <c r="B5" s="91"/>
      <c r="C5" s="94"/>
      <c r="D5" s="94"/>
      <c r="E5" s="95"/>
      <c r="F5" s="45" t="s">
        <v>76</v>
      </c>
      <c r="G5" s="45" t="s">
        <v>111</v>
      </c>
      <c r="H5" s="45" t="s">
        <v>77</v>
      </c>
      <c r="I5" s="45" t="s">
        <v>78</v>
      </c>
      <c r="J5" s="48" t="s">
        <v>103</v>
      </c>
    </row>
    <row r="6" spans="1:10" ht="29.25" customHeight="1">
      <c r="A6" s="64" t="s">
        <v>99</v>
      </c>
      <c r="B6" s="65"/>
      <c r="C6" s="15">
        <v>500</v>
      </c>
      <c r="D6" s="6" t="s">
        <v>10</v>
      </c>
      <c r="E6" s="21">
        <f>F6+G6+H6+I6+J6</f>
        <v>0</v>
      </c>
      <c r="F6" s="21">
        <f>'прилож.фин.обес.'!H10</f>
        <v>0</v>
      </c>
      <c r="G6" s="21">
        <f>'прил.фин.обесп-субвенции'!H9</f>
        <v>0</v>
      </c>
      <c r="H6" s="21">
        <v>0</v>
      </c>
      <c r="I6" s="21">
        <f>'прил.внебюджет'!H10</f>
        <v>0</v>
      </c>
      <c r="J6" s="49">
        <f>'прил. целев'!H10</f>
        <v>0</v>
      </c>
    </row>
    <row r="7" spans="1:17" ht="20.25" customHeight="1">
      <c r="A7" s="74" t="s">
        <v>88</v>
      </c>
      <c r="B7" s="75"/>
      <c r="C7" s="29">
        <v>100</v>
      </c>
      <c r="D7" s="6" t="s">
        <v>10</v>
      </c>
      <c r="E7" s="20">
        <f>E9+E10+E11+E12+E13+E14</f>
        <v>22002304</v>
      </c>
      <c r="F7" s="21">
        <f>'прилож.фин.обес.'!H11+F13</f>
        <v>2906104</v>
      </c>
      <c r="G7" s="21">
        <f>'прил.фин.обесп-субвенции'!H10</f>
        <v>15077900</v>
      </c>
      <c r="H7" s="21">
        <f>H13</f>
        <v>0</v>
      </c>
      <c r="I7" s="21">
        <f>'прил.внебюджет'!H11</f>
        <v>4000000</v>
      </c>
      <c r="J7" s="49">
        <f>'прил. целев'!H11</f>
        <v>18300</v>
      </c>
      <c r="K7" s="26">
        <f>E6+E7-E17</f>
        <v>0</v>
      </c>
      <c r="L7" s="26" t="e">
        <f>#REF!+#REF!-#REF!</f>
        <v>#REF!</v>
      </c>
      <c r="M7" s="26" t="e">
        <f>#REF!+#REF!-#REF!</f>
        <v>#REF!</v>
      </c>
      <c r="Q7" s="53">
        <f>'прилож.фин.обес.'!H12</f>
        <v>2906104</v>
      </c>
    </row>
    <row r="8" spans="1:10" ht="15" customHeight="1">
      <c r="A8" s="64" t="s">
        <v>4</v>
      </c>
      <c r="B8" s="65"/>
      <c r="C8" s="15"/>
      <c r="D8" s="6" t="s">
        <v>10</v>
      </c>
      <c r="E8" s="21"/>
      <c r="F8" s="21"/>
      <c r="G8" s="21"/>
      <c r="H8" s="21"/>
      <c r="I8" s="21"/>
      <c r="J8" s="49"/>
    </row>
    <row r="9" spans="1:10" ht="22.5" customHeight="1">
      <c r="A9" s="64" t="s">
        <v>79</v>
      </c>
      <c r="B9" s="65"/>
      <c r="C9" s="15">
        <v>110</v>
      </c>
      <c r="D9" s="6" t="s">
        <v>10</v>
      </c>
      <c r="E9" s="21">
        <f>I9</f>
        <v>0</v>
      </c>
      <c r="F9" s="6" t="s">
        <v>10</v>
      </c>
      <c r="G9" s="6" t="s">
        <v>10</v>
      </c>
      <c r="H9" s="6" t="s">
        <v>10</v>
      </c>
      <c r="I9" s="6"/>
      <c r="J9" s="6" t="s">
        <v>10</v>
      </c>
    </row>
    <row r="10" spans="1:10" ht="29.25" customHeight="1">
      <c r="A10" s="66" t="s">
        <v>82</v>
      </c>
      <c r="B10" s="66"/>
      <c r="C10" s="7">
        <v>120</v>
      </c>
      <c r="D10" s="6">
        <v>130</v>
      </c>
      <c r="E10" s="25">
        <f>F10+G10+I10</f>
        <v>21984004</v>
      </c>
      <c r="F10" s="25">
        <f>'прилож.фин.обес.'!H11</f>
        <v>2906104</v>
      </c>
      <c r="G10" s="25">
        <f>'прил.фин.обесп-субвенции'!H10</f>
        <v>15077900</v>
      </c>
      <c r="H10" s="6" t="s">
        <v>10</v>
      </c>
      <c r="I10" s="6">
        <f>'прил.внебюджет'!H11-I14-I9</f>
        <v>4000000</v>
      </c>
      <c r="J10" s="49"/>
    </row>
    <row r="11" spans="1:11" ht="50.25" customHeight="1">
      <c r="A11" s="66" t="s">
        <v>83</v>
      </c>
      <c r="B11" s="66"/>
      <c r="C11" s="7">
        <v>130</v>
      </c>
      <c r="D11" s="6" t="s">
        <v>10</v>
      </c>
      <c r="E11" s="21"/>
      <c r="F11" s="6" t="s">
        <v>10</v>
      </c>
      <c r="G11" s="6" t="s">
        <v>10</v>
      </c>
      <c r="H11" s="6" t="s">
        <v>10</v>
      </c>
      <c r="I11" s="6" t="s">
        <v>10</v>
      </c>
      <c r="J11" s="6" t="s">
        <v>10</v>
      </c>
      <c r="K11" s="6"/>
    </row>
    <row r="12" spans="1:10" ht="91.5" customHeight="1">
      <c r="A12" s="66" t="s">
        <v>84</v>
      </c>
      <c r="B12" s="66"/>
      <c r="C12" s="7">
        <v>140</v>
      </c>
      <c r="D12" s="6" t="s">
        <v>10</v>
      </c>
      <c r="E12" s="21"/>
      <c r="F12" s="6" t="s">
        <v>10</v>
      </c>
      <c r="G12" s="6" t="s">
        <v>10</v>
      </c>
      <c r="H12" s="6" t="s">
        <v>10</v>
      </c>
      <c r="I12" s="6" t="s">
        <v>10</v>
      </c>
      <c r="J12" s="6" t="s">
        <v>10</v>
      </c>
    </row>
    <row r="13" spans="1:10" ht="34.5" customHeight="1">
      <c r="A13" s="84" t="s">
        <v>85</v>
      </c>
      <c r="B13" s="85"/>
      <c r="C13" s="30">
        <v>150</v>
      </c>
      <c r="D13" s="16">
        <v>180</v>
      </c>
      <c r="E13" s="21">
        <f>F13+G13+H13+J13</f>
        <v>18300</v>
      </c>
      <c r="F13" s="21"/>
      <c r="G13" s="21"/>
      <c r="H13" s="6"/>
      <c r="I13" s="6" t="s">
        <v>10</v>
      </c>
      <c r="J13" s="49">
        <f>'прил. целев'!H11</f>
        <v>18300</v>
      </c>
    </row>
    <row r="14" spans="1:10" ht="21.75" customHeight="1">
      <c r="A14" s="64" t="s">
        <v>86</v>
      </c>
      <c r="B14" s="65"/>
      <c r="C14" s="15">
        <v>160</v>
      </c>
      <c r="D14" s="16">
        <v>180</v>
      </c>
      <c r="E14" s="25">
        <f>I14</f>
        <v>0</v>
      </c>
      <c r="F14" s="6" t="s">
        <v>10</v>
      </c>
      <c r="G14" s="6" t="s">
        <v>10</v>
      </c>
      <c r="H14" s="6" t="s">
        <v>10</v>
      </c>
      <c r="I14" s="6"/>
      <c r="J14" s="6" t="s">
        <v>10</v>
      </c>
    </row>
    <row r="15" spans="1:10" ht="30.75" customHeight="1">
      <c r="A15" s="82" t="s">
        <v>87</v>
      </c>
      <c r="B15" s="83"/>
      <c r="C15" s="15">
        <v>180</v>
      </c>
      <c r="D15" s="16" t="s">
        <v>10</v>
      </c>
      <c r="E15" s="43"/>
      <c r="F15" s="6" t="s">
        <v>10</v>
      </c>
      <c r="G15" s="6" t="s">
        <v>10</v>
      </c>
      <c r="H15" s="6" t="s">
        <v>10</v>
      </c>
      <c r="I15" s="6" t="s">
        <v>10</v>
      </c>
      <c r="J15" s="6" t="s">
        <v>10</v>
      </c>
    </row>
    <row r="16" spans="1:10" ht="32.25" customHeight="1">
      <c r="A16" s="66" t="s">
        <v>102</v>
      </c>
      <c r="B16" s="66"/>
      <c r="C16" s="7">
        <v>600</v>
      </c>
      <c r="D16" s="6" t="s">
        <v>10</v>
      </c>
      <c r="E16" s="21">
        <f>E6+E7-E17</f>
        <v>0</v>
      </c>
      <c r="F16" s="21">
        <f>F6+F10-F17</f>
        <v>0</v>
      </c>
      <c r="G16" s="21">
        <f>G6+G10-G17</f>
        <v>0</v>
      </c>
      <c r="H16" s="21">
        <v>0</v>
      </c>
      <c r="I16" s="21">
        <f>I6+I10-I17</f>
        <v>0</v>
      </c>
      <c r="J16" s="21">
        <f>J6+J7-J17</f>
        <v>0</v>
      </c>
    </row>
    <row r="17" spans="1:10" ht="14.25">
      <c r="A17" s="101" t="s">
        <v>5</v>
      </c>
      <c r="B17" s="101"/>
      <c r="C17" s="22">
        <v>200</v>
      </c>
      <c r="D17" s="9"/>
      <c r="E17" s="20">
        <f aca="true" t="shared" si="0" ref="E17:J17">E19+E26+E27+E31+E33+E34+E35</f>
        <v>22002304</v>
      </c>
      <c r="F17" s="20">
        <f t="shared" si="0"/>
        <v>2906104</v>
      </c>
      <c r="G17" s="20">
        <f t="shared" si="0"/>
        <v>15077900</v>
      </c>
      <c r="H17" s="20">
        <f t="shared" si="0"/>
        <v>0</v>
      </c>
      <c r="I17" s="20">
        <f t="shared" si="0"/>
        <v>4000000</v>
      </c>
      <c r="J17" s="20">
        <f t="shared" si="0"/>
        <v>18300</v>
      </c>
    </row>
    <row r="18" spans="1:10" ht="15">
      <c r="A18" s="66" t="s">
        <v>73</v>
      </c>
      <c r="B18" s="66"/>
      <c r="C18" s="7"/>
      <c r="D18" s="9"/>
      <c r="E18" s="21"/>
      <c r="F18" s="21"/>
      <c r="G18" s="21"/>
      <c r="H18" s="21"/>
      <c r="I18" s="21"/>
      <c r="J18" s="49"/>
    </row>
    <row r="19" spans="1:10" ht="21.75" customHeight="1">
      <c r="A19" s="96" t="s">
        <v>89</v>
      </c>
      <c r="B19" s="96"/>
      <c r="C19" s="36">
        <v>210</v>
      </c>
      <c r="D19" s="9">
        <f aca="true" t="shared" si="1" ref="D19:I19">D21+D22+D23</f>
        <v>342</v>
      </c>
      <c r="E19" s="21">
        <f>E21+E22+E23</f>
        <v>14923740</v>
      </c>
      <c r="F19" s="21">
        <f t="shared" si="1"/>
        <v>0</v>
      </c>
      <c r="G19" s="21">
        <f t="shared" si="1"/>
        <v>14800100</v>
      </c>
      <c r="H19" s="21">
        <f t="shared" si="1"/>
        <v>0</v>
      </c>
      <c r="I19" s="21">
        <f t="shared" si="1"/>
        <v>123640</v>
      </c>
      <c r="J19" s="21">
        <f>J21+J22+J23</f>
        <v>0</v>
      </c>
    </row>
    <row r="20" spans="1:10" ht="15">
      <c r="A20" s="68" t="s">
        <v>1</v>
      </c>
      <c r="B20" s="68"/>
      <c r="C20" s="33"/>
      <c r="D20" s="9"/>
      <c r="E20" s="21"/>
      <c r="F20" s="21"/>
      <c r="G20" s="21"/>
      <c r="H20" s="21"/>
      <c r="I20" s="21"/>
      <c r="J20" s="49"/>
    </row>
    <row r="21" spans="1:10" ht="15">
      <c r="A21" s="66" t="s">
        <v>74</v>
      </c>
      <c r="B21" s="66"/>
      <c r="C21" s="7">
        <v>211</v>
      </c>
      <c r="D21" s="9">
        <v>111</v>
      </c>
      <c r="E21" s="21">
        <f>F21+G21+H21+I21+J21</f>
        <v>11436100</v>
      </c>
      <c r="F21" s="21">
        <f>'прилож.фин.обес.'!H16</f>
        <v>0</v>
      </c>
      <c r="G21" s="21">
        <f>'прил.фин.обесп-субвенции'!H15+'прил.фин.обесп-субвенции'!H33</f>
        <v>11361100</v>
      </c>
      <c r="H21" s="21"/>
      <c r="I21" s="21">
        <f>'прил.внебюджет'!H16+'прил.внебюджет'!H34</f>
        <v>75000</v>
      </c>
      <c r="J21" s="49">
        <f>'прил. целев'!H16</f>
        <v>0</v>
      </c>
    </row>
    <row r="22" spans="1:10" ht="15">
      <c r="A22" s="66" t="s">
        <v>12</v>
      </c>
      <c r="B22" s="66"/>
      <c r="C22" s="35">
        <v>212</v>
      </c>
      <c r="D22" s="9">
        <v>112</v>
      </c>
      <c r="E22" s="21">
        <f>F22+G22+H22+I22+J22</f>
        <v>0</v>
      </c>
      <c r="F22" s="21">
        <f>'прилож.фин.обес.'!H17+'прилож.фин.обес.'!H34</f>
        <v>0</v>
      </c>
      <c r="G22" s="21">
        <f>'прил.фин.обесп-субвенции'!H16</f>
        <v>0</v>
      </c>
      <c r="H22" s="21"/>
      <c r="I22" s="21">
        <f>'прил.внебюджет'!H17</f>
        <v>0</v>
      </c>
      <c r="J22" s="49">
        <f>'прил. целев'!H17</f>
        <v>0</v>
      </c>
    </row>
    <row r="23" spans="1:10" ht="31.5" customHeight="1">
      <c r="A23" s="66" t="s">
        <v>13</v>
      </c>
      <c r="B23" s="66"/>
      <c r="C23" s="7">
        <v>213</v>
      </c>
      <c r="D23" s="9">
        <v>119</v>
      </c>
      <c r="E23" s="21">
        <f>F23+G23+H23+I23+J23</f>
        <v>3487640</v>
      </c>
      <c r="F23" s="21">
        <f>'прилож.фин.обес.'!H18</f>
        <v>0</v>
      </c>
      <c r="G23" s="21">
        <f>'прил.фин.обесп-субвенции'!H17</f>
        <v>3439000</v>
      </c>
      <c r="H23" s="21"/>
      <c r="I23" s="21">
        <f>'прил.внебюджет'!H18</f>
        <v>48640</v>
      </c>
      <c r="J23" s="49">
        <f>'прил. целев'!H18</f>
        <v>0</v>
      </c>
    </row>
    <row r="24" spans="1:10" ht="34.5" customHeight="1">
      <c r="A24" s="66" t="s">
        <v>90</v>
      </c>
      <c r="B24" s="66"/>
      <c r="C24" s="7">
        <v>220</v>
      </c>
      <c r="D24" s="9"/>
      <c r="E24" s="21">
        <f>F24+G24+H24+I24+J24</f>
        <v>0</v>
      </c>
      <c r="F24" s="21"/>
      <c r="G24" s="21"/>
      <c r="H24" s="21"/>
      <c r="I24" s="21"/>
      <c r="J24" s="49"/>
    </row>
    <row r="25" spans="1:10" ht="15">
      <c r="A25" s="68" t="s">
        <v>1</v>
      </c>
      <c r="B25" s="68"/>
      <c r="C25" s="33"/>
      <c r="D25" s="9"/>
      <c r="E25" s="21"/>
      <c r="F25" s="21"/>
      <c r="G25" s="21"/>
      <c r="H25" s="21"/>
      <c r="I25" s="21"/>
      <c r="J25" s="49"/>
    </row>
    <row r="26" spans="1:10" ht="17.25" customHeight="1">
      <c r="A26" s="76" t="s">
        <v>101</v>
      </c>
      <c r="B26" s="77"/>
      <c r="C26" s="111">
        <v>230</v>
      </c>
      <c r="D26" s="9">
        <v>851</v>
      </c>
      <c r="E26" s="21">
        <f>F26+G26+H26+I26+J26</f>
        <v>673400</v>
      </c>
      <c r="F26" s="21">
        <f>'прилож.фин.обес.'!H35-F27</f>
        <v>673400</v>
      </c>
      <c r="G26" s="21"/>
      <c r="H26" s="21"/>
      <c r="I26" s="21"/>
      <c r="J26" s="49"/>
    </row>
    <row r="27" spans="1:10" ht="15.75" customHeight="1">
      <c r="A27" s="78"/>
      <c r="B27" s="79"/>
      <c r="C27" s="112"/>
      <c r="D27" s="9">
        <v>852</v>
      </c>
      <c r="E27" s="21">
        <f>F27+G27+H27+I27+J27</f>
        <v>30000</v>
      </c>
      <c r="F27" s="21"/>
      <c r="G27" s="21">
        <f>'прил.фин.обесп-субвенции'!H34</f>
        <v>0</v>
      </c>
      <c r="H27" s="21"/>
      <c r="I27" s="21">
        <f>'прил.внебюджет'!H35</f>
        <v>30000</v>
      </c>
      <c r="J27" s="49">
        <f>'прил. целев'!H34</f>
        <v>0</v>
      </c>
    </row>
    <row r="28" spans="1:10" ht="15.75" customHeight="1">
      <c r="A28" s="80"/>
      <c r="B28" s="81"/>
      <c r="C28" s="113"/>
      <c r="D28" s="9">
        <v>853</v>
      </c>
      <c r="E28" s="21">
        <f>F28+G28+H28+I28+J28</f>
        <v>0</v>
      </c>
      <c r="F28" s="21"/>
      <c r="G28" s="21"/>
      <c r="H28" s="21"/>
      <c r="I28" s="21"/>
      <c r="J28" s="49"/>
    </row>
    <row r="29" spans="1:10" ht="15">
      <c r="A29" s="66" t="s">
        <v>1</v>
      </c>
      <c r="B29" s="66"/>
      <c r="C29" s="7"/>
      <c r="D29" s="9"/>
      <c r="E29" s="21">
        <f>F29+G29+H29+I29</f>
        <v>0</v>
      </c>
      <c r="F29" s="21"/>
      <c r="G29" s="21"/>
      <c r="H29" s="21"/>
      <c r="I29" s="21"/>
      <c r="J29" s="49"/>
    </row>
    <row r="30" spans="1:10" ht="35.25" customHeight="1">
      <c r="A30" s="66" t="s">
        <v>100</v>
      </c>
      <c r="B30" s="66"/>
      <c r="C30" s="7">
        <v>240</v>
      </c>
      <c r="D30" s="9"/>
      <c r="E30" s="21">
        <f>F30+G30+H30+I30</f>
        <v>0</v>
      </c>
      <c r="F30" s="21"/>
      <c r="G30" s="21"/>
      <c r="H30" s="21"/>
      <c r="I30" s="21"/>
      <c r="J30" s="49"/>
    </row>
    <row r="31" spans="1:10" ht="24.75" customHeight="1">
      <c r="A31" s="76" t="s">
        <v>91</v>
      </c>
      <c r="B31" s="77"/>
      <c r="C31" s="111">
        <v>250</v>
      </c>
      <c r="D31" s="9">
        <v>244</v>
      </c>
      <c r="E31" s="21">
        <f>F31+G31+H31+I31+J31</f>
        <v>0</v>
      </c>
      <c r="F31" s="21"/>
      <c r="G31" s="21"/>
      <c r="H31" s="21"/>
      <c r="I31" s="21"/>
      <c r="J31" s="49"/>
    </row>
    <row r="32" spans="1:10" ht="20.25" customHeight="1">
      <c r="A32" s="80"/>
      <c r="B32" s="81"/>
      <c r="C32" s="113"/>
      <c r="D32" s="9">
        <v>831</v>
      </c>
      <c r="E32" s="21">
        <f>F32+G32+H32+I32+J32</f>
        <v>0</v>
      </c>
      <c r="F32" s="21"/>
      <c r="G32" s="21"/>
      <c r="H32" s="21"/>
      <c r="I32" s="21"/>
      <c r="J32" s="49"/>
    </row>
    <row r="33" spans="1:10" ht="17.25" customHeight="1">
      <c r="A33" s="86" t="s">
        <v>92</v>
      </c>
      <c r="B33" s="87"/>
      <c r="C33" s="111">
        <v>260</v>
      </c>
      <c r="D33" s="9">
        <v>243</v>
      </c>
      <c r="E33" s="21">
        <f>F33+G33+H33+I33+J33</f>
        <v>0</v>
      </c>
      <c r="F33" s="21"/>
      <c r="G33" s="21"/>
      <c r="H33" s="21"/>
      <c r="I33" s="21"/>
      <c r="J33" s="49"/>
    </row>
    <row r="34" spans="1:10" ht="16.5" customHeight="1">
      <c r="A34" s="88"/>
      <c r="B34" s="89"/>
      <c r="C34" s="112"/>
      <c r="D34" s="9">
        <v>244</v>
      </c>
      <c r="E34" s="21">
        <f>F34+G34+H34+I34+J34</f>
        <v>6375164</v>
      </c>
      <c r="F34" s="21">
        <f>'прилож.фин.обес.'!H19+'прилож.фин.обес.'!H36</f>
        <v>2232704</v>
      </c>
      <c r="G34" s="21">
        <f>'прил.фин.обесп-субвенции'!H18+'прил.фин.обесп-субвенции'!H35</f>
        <v>277800</v>
      </c>
      <c r="H34" s="21"/>
      <c r="I34" s="21">
        <f>'прил.внебюджет'!H19+'прил.внебюджет'!H36</f>
        <v>3846360</v>
      </c>
      <c r="J34" s="49">
        <f>'прил. целев'!H19+'прил. целев'!H35</f>
        <v>18300</v>
      </c>
    </row>
    <row r="35" spans="1:10" ht="17.25" customHeight="1">
      <c r="A35" s="90"/>
      <c r="B35" s="91"/>
      <c r="C35" s="113"/>
      <c r="D35" s="9">
        <v>417</v>
      </c>
      <c r="E35" s="21">
        <f>F35+G35+H35+I35+J35</f>
        <v>0</v>
      </c>
      <c r="F35" s="21"/>
      <c r="G35" s="21"/>
      <c r="H35" s="21"/>
      <c r="I35" s="21"/>
      <c r="J35" s="49"/>
    </row>
    <row r="36" spans="1:10" ht="28.5" customHeight="1">
      <c r="A36" s="66" t="s">
        <v>93</v>
      </c>
      <c r="B36" s="66"/>
      <c r="C36" s="7">
        <v>300</v>
      </c>
      <c r="D36" s="9" t="s">
        <v>10</v>
      </c>
      <c r="E36" s="21">
        <f aca="true" t="shared" si="2" ref="E36:E42">F36+G36+H36+I36</f>
        <v>0</v>
      </c>
      <c r="F36" s="21"/>
      <c r="G36" s="21"/>
      <c r="H36" s="21"/>
      <c r="I36" s="21"/>
      <c r="J36" s="49"/>
    </row>
    <row r="37" spans="1:10" ht="15">
      <c r="A37" s="68" t="s">
        <v>1</v>
      </c>
      <c r="B37" s="68"/>
      <c r="C37" s="33"/>
      <c r="D37" s="9"/>
      <c r="E37" s="21">
        <f t="shared" si="2"/>
        <v>0</v>
      </c>
      <c r="F37" s="21"/>
      <c r="G37" s="21"/>
      <c r="H37" s="21"/>
      <c r="I37" s="21"/>
      <c r="J37" s="49"/>
    </row>
    <row r="38" spans="1:10" ht="24" customHeight="1">
      <c r="A38" s="66" t="s">
        <v>94</v>
      </c>
      <c r="B38" s="66"/>
      <c r="C38" s="7">
        <v>310</v>
      </c>
      <c r="D38" s="9"/>
      <c r="E38" s="21">
        <f t="shared" si="2"/>
        <v>0</v>
      </c>
      <c r="F38" s="21"/>
      <c r="G38" s="21"/>
      <c r="H38" s="21"/>
      <c r="I38" s="21"/>
      <c r="J38" s="49"/>
    </row>
    <row r="39" spans="1:10" ht="22.5" customHeight="1">
      <c r="A39" s="66" t="s">
        <v>95</v>
      </c>
      <c r="B39" s="66"/>
      <c r="C39" s="7">
        <v>320</v>
      </c>
      <c r="D39" s="9"/>
      <c r="E39" s="21">
        <f t="shared" si="2"/>
        <v>0</v>
      </c>
      <c r="F39" s="21"/>
      <c r="G39" s="21"/>
      <c r="H39" s="21"/>
      <c r="I39" s="21"/>
      <c r="J39" s="49"/>
    </row>
    <row r="40" spans="1:10" ht="18.75" customHeight="1">
      <c r="A40" s="68" t="s">
        <v>96</v>
      </c>
      <c r="B40" s="68"/>
      <c r="C40" s="7">
        <v>400</v>
      </c>
      <c r="D40" s="9"/>
      <c r="E40" s="21">
        <f t="shared" si="2"/>
        <v>0</v>
      </c>
      <c r="F40" s="21"/>
      <c r="G40" s="21"/>
      <c r="H40" s="21"/>
      <c r="I40" s="21"/>
      <c r="J40" s="49"/>
    </row>
    <row r="41" spans="1:10" ht="36.75" customHeight="1">
      <c r="A41" s="66" t="s">
        <v>97</v>
      </c>
      <c r="B41" s="66"/>
      <c r="C41" s="7">
        <v>410</v>
      </c>
      <c r="D41" s="9"/>
      <c r="E41" s="21">
        <f t="shared" si="2"/>
        <v>0</v>
      </c>
      <c r="F41" s="21"/>
      <c r="G41" s="21"/>
      <c r="H41" s="21"/>
      <c r="I41" s="21"/>
      <c r="J41" s="49"/>
    </row>
    <row r="42" spans="1:10" ht="21.75" customHeight="1">
      <c r="A42" s="71" t="s">
        <v>98</v>
      </c>
      <c r="B42" s="71"/>
      <c r="C42" s="34">
        <v>420</v>
      </c>
      <c r="D42" s="9"/>
      <c r="E42" s="21">
        <f t="shared" si="2"/>
        <v>0</v>
      </c>
      <c r="F42" s="21"/>
      <c r="G42" s="21"/>
      <c r="H42" s="21"/>
      <c r="I42" s="21"/>
      <c r="J42" s="49"/>
    </row>
    <row r="43" spans="1:4" ht="12" customHeight="1">
      <c r="A43" s="5"/>
      <c r="B43" s="5"/>
      <c r="C43" s="5"/>
      <c r="D43" s="1"/>
    </row>
    <row r="44" spans="1:7" ht="15">
      <c r="A44" s="69" t="s">
        <v>40</v>
      </c>
      <c r="B44" s="69"/>
      <c r="C44" s="69"/>
      <c r="D44" s="69"/>
      <c r="E44" s="8"/>
      <c r="F44" s="72" t="str">
        <f>'раздел 3 2019'!F63:G63</f>
        <v>Федотова Е.В.</v>
      </c>
      <c r="G44" s="72"/>
    </row>
    <row r="45" spans="1:7" ht="15" customHeight="1">
      <c r="A45" s="69" t="s">
        <v>38</v>
      </c>
      <c r="B45" s="69"/>
      <c r="C45" s="4"/>
      <c r="D45" s="4"/>
      <c r="E45" s="46" t="s">
        <v>8</v>
      </c>
      <c r="F45" s="70" t="s">
        <v>7</v>
      </c>
      <c r="G45" s="70"/>
    </row>
    <row r="46" spans="1:7" ht="15">
      <c r="A46" s="1"/>
      <c r="B46" s="1"/>
      <c r="C46" s="1"/>
      <c r="D46" s="1"/>
      <c r="E46" s="46"/>
      <c r="F46" s="73"/>
      <c r="G46" s="73"/>
    </row>
    <row r="47" spans="1:7" ht="15">
      <c r="A47" s="69" t="s">
        <v>41</v>
      </c>
      <c r="B47" s="69"/>
      <c r="C47" s="69"/>
      <c r="D47" s="69"/>
      <c r="E47" s="47"/>
      <c r="F47" s="72" t="str">
        <f>'раздел 3 2019'!F66:G66</f>
        <v>Кузнецова Ю.В.</v>
      </c>
      <c r="G47" s="72"/>
    </row>
    <row r="48" spans="1:7" ht="15" customHeight="1">
      <c r="A48" s="2"/>
      <c r="B48" s="2"/>
      <c r="C48" s="2"/>
      <c r="D48" s="3"/>
      <c r="E48" s="10" t="s">
        <v>8</v>
      </c>
      <c r="F48" s="70" t="s">
        <v>7</v>
      </c>
      <c r="G48" s="70"/>
    </row>
    <row r="49" spans="1:7" ht="15">
      <c r="A49" s="69" t="s">
        <v>37</v>
      </c>
      <c r="B49" s="69"/>
      <c r="C49" s="69"/>
      <c r="D49" s="69"/>
      <c r="E49" s="47"/>
      <c r="F49" s="72" t="str">
        <f>'раздел 3 2019'!F68:G68</f>
        <v>Кузнецова Ю.В.</v>
      </c>
      <c r="G49" s="72"/>
    </row>
    <row r="50" spans="1:7" ht="15" customHeight="1">
      <c r="A50" s="69" t="str">
        <f>'раздел 3 2019'!A69:B69</f>
        <v>тел. 73-01-94</v>
      </c>
      <c r="B50" s="69"/>
      <c r="C50" s="2"/>
      <c r="D50" s="3"/>
      <c r="E50" s="10" t="s">
        <v>8</v>
      </c>
      <c r="F50" s="70" t="s">
        <v>7</v>
      </c>
      <c r="G50" s="70"/>
    </row>
    <row r="51" spans="1:4" ht="15" customHeight="1">
      <c r="A51" s="67" t="str">
        <f>'раздел 3 2019'!A70:B70</f>
        <v>" 17 "  сентября  2019 г.</v>
      </c>
      <c r="B51" s="67"/>
      <c r="C51" s="3"/>
      <c r="D51" s="3"/>
    </row>
    <row r="52" spans="1:9" ht="15">
      <c r="A52" s="2"/>
      <c r="B52" s="2"/>
      <c r="C52" s="2"/>
      <c r="D52" s="3"/>
      <c r="E52" s="19">
        <f>E6+E7-E17</f>
        <v>0</v>
      </c>
      <c r="F52" s="19">
        <f>F6+F7-F17</f>
        <v>0</v>
      </c>
      <c r="G52" s="19">
        <f>G6+G7-G17</f>
        <v>0</v>
      </c>
      <c r="H52" s="19">
        <f>H6+H7-H17</f>
        <v>0</v>
      </c>
      <c r="I52" s="19">
        <f>I6+I7-I17</f>
        <v>0</v>
      </c>
    </row>
  </sheetData>
  <sheetProtection/>
  <mergeCells count="55">
    <mergeCell ref="A47:D47"/>
    <mergeCell ref="A44:D44"/>
    <mergeCell ref="F48:G48"/>
    <mergeCell ref="A49:D49"/>
    <mergeCell ref="F49:G49"/>
    <mergeCell ref="F50:G50"/>
    <mergeCell ref="A50:B50"/>
    <mergeCell ref="A51:B51"/>
    <mergeCell ref="F44:G44"/>
    <mergeCell ref="A45:B45"/>
    <mergeCell ref="F45:G45"/>
    <mergeCell ref="F46:G46"/>
    <mergeCell ref="A33:B35"/>
    <mergeCell ref="C33:C35"/>
    <mergeCell ref="A36:B36"/>
    <mergeCell ref="A37:B37"/>
    <mergeCell ref="F47:G47"/>
    <mergeCell ref="A38:B38"/>
    <mergeCell ref="A39:B39"/>
    <mergeCell ref="A40:B40"/>
    <mergeCell ref="A41:B41"/>
    <mergeCell ref="A42:B42"/>
    <mergeCell ref="A26:B28"/>
    <mergeCell ref="C26:C28"/>
    <mergeCell ref="A29:B29"/>
    <mergeCell ref="A30:B30"/>
    <mergeCell ref="A31:B32"/>
    <mergeCell ref="C31:C32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6:B6"/>
    <mergeCell ref="A7:B7"/>
    <mergeCell ref="A1:I1"/>
    <mergeCell ref="A3:B5"/>
    <mergeCell ref="C3:C5"/>
    <mergeCell ref="D3:D5"/>
    <mergeCell ref="E3:J3"/>
    <mergeCell ref="E4:E5"/>
    <mergeCell ref="F4:J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0" r:id="rId1"/>
  <colBreaks count="1" manualBreakCount="1">
    <brk id="10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Q52"/>
  <sheetViews>
    <sheetView view="pageBreakPreview" zoomScale="96" zoomScaleSheetLayoutView="96" workbookViewId="0" topLeftCell="A1">
      <pane xSplit="4" ySplit="5" topLeftCell="E42" activePane="bottomRight" state="frozen"/>
      <selection pane="topLeft" activeCell="A1" sqref="A1"/>
      <selection pane="topRight" activeCell="E1" sqref="E1"/>
      <selection pane="bottomLeft" activeCell="A6" sqref="A6"/>
      <selection pane="bottomRight" activeCell="F50" sqref="F50:G50"/>
    </sheetView>
  </sheetViews>
  <sheetFormatPr defaultColWidth="9.00390625" defaultRowHeight="12.75"/>
  <cols>
    <col min="1" max="1" width="8.875" style="0" customWidth="1"/>
    <col min="2" max="2" width="19.25390625" style="0" customWidth="1"/>
    <col min="3" max="3" width="8.00390625" style="0" customWidth="1"/>
    <col min="4" max="4" width="9.625" style="0" customWidth="1"/>
    <col min="5" max="5" width="18.00390625" style="0" customWidth="1"/>
    <col min="6" max="6" width="16.00390625" style="0" customWidth="1"/>
    <col min="7" max="7" width="20.125" style="0" customWidth="1"/>
    <col min="8" max="8" width="14.625" style="0" customWidth="1"/>
    <col min="9" max="9" width="16.00390625" style="0" customWidth="1"/>
    <col min="10" max="10" width="16.25390625" style="0" customWidth="1"/>
    <col min="11" max="11" width="12.75390625" style="0" customWidth="1"/>
    <col min="12" max="12" width="15.125" style="0" customWidth="1"/>
    <col min="13" max="13" width="14.25390625" style="0" customWidth="1"/>
  </cols>
  <sheetData>
    <row r="1" spans="1:9" ht="18.75" customHeight="1">
      <c r="A1" s="100" t="s">
        <v>120</v>
      </c>
      <c r="B1" s="100"/>
      <c r="C1" s="100"/>
      <c r="D1" s="100"/>
      <c r="E1" s="100"/>
      <c r="F1" s="100"/>
      <c r="G1" s="100"/>
      <c r="H1" s="100"/>
      <c r="I1" s="100"/>
    </row>
    <row r="2" spans="1:9" ht="14.25" customHeight="1">
      <c r="A2" s="23"/>
      <c r="B2" s="23"/>
      <c r="C2" s="23"/>
      <c r="D2" s="23"/>
      <c r="E2" s="23"/>
      <c r="F2" s="23"/>
      <c r="G2" s="23"/>
      <c r="H2" s="23"/>
      <c r="I2" s="23"/>
    </row>
    <row r="3" spans="1:10" ht="19.5" customHeight="1">
      <c r="A3" s="86" t="s">
        <v>0</v>
      </c>
      <c r="B3" s="87"/>
      <c r="C3" s="92" t="s">
        <v>45</v>
      </c>
      <c r="D3" s="92" t="s">
        <v>46</v>
      </c>
      <c r="E3" s="95" t="s">
        <v>47</v>
      </c>
      <c r="F3" s="95"/>
      <c r="G3" s="95"/>
      <c r="H3" s="95"/>
      <c r="I3" s="95"/>
      <c r="J3" s="95"/>
    </row>
    <row r="4" spans="1:10" ht="11.25" customHeight="1">
      <c r="A4" s="88"/>
      <c r="B4" s="89"/>
      <c r="C4" s="93"/>
      <c r="D4" s="93"/>
      <c r="E4" s="95" t="s">
        <v>75</v>
      </c>
      <c r="F4" s="95" t="s">
        <v>2</v>
      </c>
      <c r="G4" s="95"/>
      <c r="H4" s="95"/>
      <c r="I4" s="95"/>
      <c r="J4" s="95"/>
    </row>
    <row r="5" spans="1:10" ht="117.75" customHeight="1">
      <c r="A5" s="90"/>
      <c r="B5" s="91"/>
      <c r="C5" s="94"/>
      <c r="D5" s="94"/>
      <c r="E5" s="95"/>
      <c r="F5" s="45" t="s">
        <v>76</v>
      </c>
      <c r="G5" s="45" t="s">
        <v>111</v>
      </c>
      <c r="H5" s="45" t="s">
        <v>77</v>
      </c>
      <c r="I5" s="45" t="s">
        <v>78</v>
      </c>
      <c r="J5" s="48" t="s">
        <v>103</v>
      </c>
    </row>
    <row r="6" spans="1:10" ht="29.25" customHeight="1">
      <c r="A6" s="64" t="s">
        <v>99</v>
      </c>
      <c r="B6" s="65"/>
      <c r="C6" s="15">
        <v>500</v>
      </c>
      <c r="D6" s="6" t="s">
        <v>10</v>
      </c>
      <c r="E6" s="21">
        <f>F6+G6+H6+I6+J6</f>
        <v>0</v>
      </c>
      <c r="F6" s="21">
        <f>'прилож.фин.обес.'!I10</f>
        <v>0</v>
      </c>
      <c r="G6" s="21">
        <f>'прил.фин.обесп-субвенции'!I9</f>
        <v>0</v>
      </c>
      <c r="H6" s="21">
        <v>0</v>
      </c>
      <c r="I6" s="21">
        <f>'прил.внебюджет'!I10</f>
        <v>0</v>
      </c>
      <c r="J6" s="49">
        <f>'прил. целев'!I10</f>
        <v>0</v>
      </c>
    </row>
    <row r="7" spans="1:17" ht="20.25" customHeight="1">
      <c r="A7" s="74" t="s">
        <v>88</v>
      </c>
      <c r="B7" s="75"/>
      <c r="C7" s="29">
        <v>100</v>
      </c>
      <c r="D7" s="6" t="s">
        <v>10</v>
      </c>
      <c r="E7" s="20">
        <f>E9+E10+E11+E12+E13+E14</f>
        <v>19212500</v>
      </c>
      <c r="F7" s="21">
        <f>'прилож.фин.обес.'!I11+F13</f>
        <v>2279100</v>
      </c>
      <c r="G7" s="21">
        <f>'прил.фин.обесп-субвенции'!I10</f>
        <v>12913800</v>
      </c>
      <c r="H7" s="21">
        <f>H13</f>
        <v>0</v>
      </c>
      <c r="I7" s="21">
        <f>'прил.внебюджет'!I11</f>
        <v>4000000</v>
      </c>
      <c r="J7" s="49">
        <f>'прил. целев'!I11</f>
        <v>19600</v>
      </c>
      <c r="K7" s="26">
        <f>E6+E7-E17</f>
        <v>0</v>
      </c>
      <c r="L7" s="26" t="e">
        <f>#REF!+#REF!-#REF!</f>
        <v>#REF!</v>
      </c>
      <c r="M7" s="26" t="e">
        <f>#REF!+#REF!-#REF!</f>
        <v>#REF!</v>
      </c>
      <c r="Q7" s="53">
        <f>'прилож.фин.обес.'!I12</f>
        <v>2279100</v>
      </c>
    </row>
    <row r="8" spans="1:10" ht="15" customHeight="1">
      <c r="A8" s="64" t="s">
        <v>4</v>
      </c>
      <c r="B8" s="65"/>
      <c r="C8" s="15"/>
      <c r="D8" s="6" t="s">
        <v>10</v>
      </c>
      <c r="E8" s="21"/>
      <c r="F8" s="21"/>
      <c r="G8" s="21"/>
      <c r="H8" s="21"/>
      <c r="I8" s="21"/>
      <c r="J8" s="49"/>
    </row>
    <row r="9" spans="1:10" ht="22.5" customHeight="1">
      <c r="A9" s="64" t="s">
        <v>79</v>
      </c>
      <c r="B9" s="65"/>
      <c r="C9" s="15">
        <v>110</v>
      </c>
      <c r="D9" s="6" t="s">
        <v>10</v>
      </c>
      <c r="E9" s="21">
        <f>I9</f>
        <v>0</v>
      </c>
      <c r="F9" s="6" t="s">
        <v>10</v>
      </c>
      <c r="G9" s="6" t="s">
        <v>10</v>
      </c>
      <c r="H9" s="6" t="s">
        <v>10</v>
      </c>
      <c r="I9" s="6"/>
      <c r="J9" s="6" t="s">
        <v>10</v>
      </c>
    </row>
    <row r="10" spans="1:10" ht="29.25" customHeight="1">
      <c r="A10" s="66" t="s">
        <v>82</v>
      </c>
      <c r="B10" s="66"/>
      <c r="C10" s="7">
        <v>120</v>
      </c>
      <c r="D10" s="6">
        <v>130</v>
      </c>
      <c r="E10" s="25">
        <f>F10+G10+I10</f>
        <v>19192900</v>
      </c>
      <c r="F10" s="25">
        <f>'прилож.фин.обес.'!I11</f>
        <v>2279100</v>
      </c>
      <c r="G10" s="25">
        <f>'прил.фин.обесп-субвенции'!I10</f>
        <v>12913800</v>
      </c>
      <c r="H10" s="6" t="s">
        <v>10</v>
      </c>
      <c r="I10" s="6">
        <f>'прил.внебюджет'!I11-I14-I9</f>
        <v>4000000</v>
      </c>
      <c r="J10" s="49"/>
    </row>
    <row r="11" spans="1:11" ht="50.25" customHeight="1">
      <c r="A11" s="66" t="s">
        <v>83</v>
      </c>
      <c r="B11" s="66"/>
      <c r="C11" s="7">
        <v>130</v>
      </c>
      <c r="D11" s="6" t="s">
        <v>10</v>
      </c>
      <c r="E11" s="21"/>
      <c r="F11" s="6" t="s">
        <v>10</v>
      </c>
      <c r="G11" s="6" t="s">
        <v>10</v>
      </c>
      <c r="H11" s="6" t="s">
        <v>10</v>
      </c>
      <c r="I11" s="6" t="s">
        <v>10</v>
      </c>
      <c r="J11" s="6" t="s">
        <v>10</v>
      </c>
      <c r="K11" s="6"/>
    </row>
    <row r="12" spans="1:10" ht="91.5" customHeight="1">
      <c r="A12" s="66" t="s">
        <v>84</v>
      </c>
      <c r="B12" s="66"/>
      <c r="C12" s="7">
        <v>140</v>
      </c>
      <c r="D12" s="6" t="s">
        <v>10</v>
      </c>
      <c r="E12" s="21"/>
      <c r="F12" s="6" t="s">
        <v>10</v>
      </c>
      <c r="G12" s="6" t="s">
        <v>10</v>
      </c>
      <c r="H12" s="6" t="s">
        <v>10</v>
      </c>
      <c r="I12" s="6" t="s">
        <v>10</v>
      </c>
      <c r="J12" s="6" t="s">
        <v>10</v>
      </c>
    </row>
    <row r="13" spans="1:10" ht="34.5" customHeight="1">
      <c r="A13" s="84" t="s">
        <v>85</v>
      </c>
      <c r="B13" s="85"/>
      <c r="C13" s="30">
        <v>150</v>
      </c>
      <c r="D13" s="16">
        <v>180</v>
      </c>
      <c r="E13" s="21">
        <f>F13+G13+H13+J13</f>
        <v>19600</v>
      </c>
      <c r="F13" s="21"/>
      <c r="G13" s="21"/>
      <c r="H13" s="6"/>
      <c r="I13" s="6" t="s">
        <v>10</v>
      </c>
      <c r="J13" s="49">
        <f>'прил. целев'!I11</f>
        <v>19600</v>
      </c>
    </row>
    <row r="14" spans="1:10" ht="21.75" customHeight="1">
      <c r="A14" s="64" t="s">
        <v>86</v>
      </c>
      <c r="B14" s="65"/>
      <c r="C14" s="15">
        <v>160</v>
      </c>
      <c r="D14" s="16">
        <v>180</v>
      </c>
      <c r="E14" s="25">
        <f>I14</f>
        <v>0</v>
      </c>
      <c r="F14" s="6" t="s">
        <v>10</v>
      </c>
      <c r="G14" s="6" t="s">
        <v>10</v>
      </c>
      <c r="H14" s="6" t="s">
        <v>10</v>
      </c>
      <c r="I14" s="6"/>
      <c r="J14" s="6" t="s">
        <v>10</v>
      </c>
    </row>
    <row r="15" spans="1:10" ht="30.75" customHeight="1">
      <c r="A15" s="82" t="s">
        <v>87</v>
      </c>
      <c r="B15" s="83"/>
      <c r="C15" s="15">
        <v>180</v>
      </c>
      <c r="D15" s="16" t="s">
        <v>10</v>
      </c>
      <c r="E15" s="43"/>
      <c r="F15" s="6" t="s">
        <v>10</v>
      </c>
      <c r="G15" s="6" t="s">
        <v>10</v>
      </c>
      <c r="H15" s="6" t="s">
        <v>10</v>
      </c>
      <c r="I15" s="6" t="s">
        <v>10</v>
      </c>
      <c r="J15" s="6" t="s">
        <v>10</v>
      </c>
    </row>
    <row r="16" spans="1:10" ht="23.25" customHeight="1">
      <c r="A16" s="66" t="s">
        <v>102</v>
      </c>
      <c r="B16" s="66"/>
      <c r="C16" s="7">
        <v>600</v>
      </c>
      <c r="D16" s="6" t="s">
        <v>10</v>
      </c>
      <c r="E16" s="21">
        <f>E6+E7-E17</f>
        <v>0</v>
      </c>
      <c r="F16" s="21">
        <f>F6+F10-F17</f>
        <v>0</v>
      </c>
      <c r="G16" s="21">
        <f>G6+G10-G17</f>
        <v>0</v>
      </c>
      <c r="H16" s="21">
        <v>0</v>
      </c>
      <c r="I16" s="21">
        <f>I6+I10-I17</f>
        <v>0</v>
      </c>
      <c r="J16" s="21">
        <f>J6+J7-J17</f>
        <v>0</v>
      </c>
    </row>
    <row r="17" spans="1:10" ht="14.25">
      <c r="A17" s="101" t="s">
        <v>5</v>
      </c>
      <c r="B17" s="101"/>
      <c r="C17" s="22">
        <v>200</v>
      </c>
      <c r="D17" s="9"/>
      <c r="E17" s="20">
        <f aca="true" t="shared" si="0" ref="E17:J17">E19+E26+E27+E31+E33+E34+E35</f>
        <v>19212500</v>
      </c>
      <c r="F17" s="20">
        <f t="shared" si="0"/>
        <v>2279100</v>
      </c>
      <c r="G17" s="20">
        <f t="shared" si="0"/>
        <v>12913800</v>
      </c>
      <c r="H17" s="20">
        <f t="shared" si="0"/>
        <v>0</v>
      </c>
      <c r="I17" s="20">
        <f t="shared" si="0"/>
        <v>4000000</v>
      </c>
      <c r="J17" s="20">
        <f t="shared" si="0"/>
        <v>19600</v>
      </c>
    </row>
    <row r="18" spans="1:10" ht="15">
      <c r="A18" s="66" t="s">
        <v>73</v>
      </c>
      <c r="B18" s="66"/>
      <c r="C18" s="7"/>
      <c r="D18" s="9"/>
      <c r="E18" s="21"/>
      <c r="F18" s="21"/>
      <c r="G18" s="21"/>
      <c r="H18" s="21"/>
      <c r="I18" s="21"/>
      <c r="J18" s="49"/>
    </row>
    <row r="19" spans="1:10" ht="21.75" customHeight="1">
      <c r="A19" s="96" t="s">
        <v>89</v>
      </c>
      <c r="B19" s="96"/>
      <c r="C19" s="36">
        <v>210</v>
      </c>
      <c r="D19" s="9">
        <f aca="true" t="shared" si="1" ref="D19:I19">D21+D22+D23</f>
        <v>342</v>
      </c>
      <c r="E19" s="21">
        <f>E21+E22+E23</f>
        <v>12767740</v>
      </c>
      <c r="F19" s="21">
        <f t="shared" si="1"/>
        <v>0</v>
      </c>
      <c r="G19" s="21">
        <f t="shared" si="1"/>
        <v>12644100</v>
      </c>
      <c r="H19" s="21">
        <f t="shared" si="1"/>
        <v>0</v>
      </c>
      <c r="I19" s="21">
        <f t="shared" si="1"/>
        <v>123640</v>
      </c>
      <c r="J19" s="21">
        <f>J21+J22+J23</f>
        <v>0</v>
      </c>
    </row>
    <row r="20" spans="1:10" ht="15">
      <c r="A20" s="68" t="s">
        <v>1</v>
      </c>
      <c r="B20" s="68"/>
      <c r="C20" s="33"/>
      <c r="D20" s="9"/>
      <c r="E20" s="21"/>
      <c r="F20" s="21"/>
      <c r="G20" s="21"/>
      <c r="H20" s="21"/>
      <c r="I20" s="21"/>
      <c r="J20" s="49"/>
    </row>
    <row r="21" spans="1:10" ht="15">
      <c r="A21" s="66" t="s">
        <v>74</v>
      </c>
      <c r="B21" s="66"/>
      <c r="C21" s="7">
        <v>211</v>
      </c>
      <c r="D21" s="9">
        <v>111</v>
      </c>
      <c r="E21" s="21">
        <f>F21+G21+H21+I21+J21</f>
        <v>9786300</v>
      </c>
      <c r="F21" s="21">
        <f>'прилож.фин.обес.'!I16</f>
        <v>0</v>
      </c>
      <c r="G21" s="21">
        <f>'прил.фин.обесп-субвенции'!I15+'прил.фин.обесп-субвенции'!I33</f>
        <v>9711300</v>
      </c>
      <c r="H21" s="21"/>
      <c r="I21" s="21">
        <f>'прил.внебюджет'!I16+'прил.внебюджет'!I34</f>
        <v>75000</v>
      </c>
      <c r="J21" s="49">
        <f>'прил. целев'!I16</f>
        <v>0</v>
      </c>
    </row>
    <row r="22" spans="1:10" ht="15">
      <c r="A22" s="66" t="s">
        <v>12</v>
      </c>
      <c r="B22" s="66"/>
      <c r="C22" s="35">
        <v>212</v>
      </c>
      <c r="D22" s="9">
        <v>112</v>
      </c>
      <c r="E22" s="21">
        <f>F22+G22+H22+I22+J22</f>
        <v>0</v>
      </c>
      <c r="F22" s="21">
        <f>'прилож.фин.обес.'!I17+'прилож.фин.обес.'!I34</f>
        <v>0</v>
      </c>
      <c r="G22" s="21">
        <f>'прил.фин.обесп-субвенции'!I16</f>
        <v>0</v>
      </c>
      <c r="H22" s="21"/>
      <c r="I22" s="21">
        <f>'прил.внебюджет'!I17</f>
        <v>0</v>
      </c>
      <c r="J22" s="49">
        <f>'прил. целев'!I17</f>
        <v>0</v>
      </c>
    </row>
    <row r="23" spans="1:10" ht="31.5" customHeight="1">
      <c r="A23" s="66" t="s">
        <v>13</v>
      </c>
      <c r="B23" s="66"/>
      <c r="C23" s="7">
        <v>213</v>
      </c>
      <c r="D23" s="9">
        <v>119</v>
      </c>
      <c r="E23" s="21">
        <f>F23+G23+H23+I23+J23</f>
        <v>2981440</v>
      </c>
      <c r="F23" s="21">
        <f>'прилож.фин.обес.'!I18</f>
        <v>0</v>
      </c>
      <c r="G23" s="21">
        <f>'прил.фин.обесп-субвенции'!I17</f>
        <v>2932800</v>
      </c>
      <c r="H23" s="21"/>
      <c r="I23" s="21">
        <f>'прил.внебюджет'!I18</f>
        <v>48640</v>
      </c>
      <c r="J23" s="49">
        <f>'прил. целев'!I18</f>
        <v>0</v>
      </c>
    </row>
    <row r="24" spans="1:10" ht="34.5" customHeight="1">
      <c r="A24" s="66" t="s">
        <v>90</v>
      </c>
      <c r="B24" s="66"/>
      <c r="C24" s="7">
        <v>220</v>
      </c>
      <c r="D24" s="9"/>
      <c r="E24" s="21">
        <f>F24+G24+H24+I24+J24</f>
        <v>0</v>
      </c>
      <c r="F24" s="21"/>
      <c r="G24" s="21"/>
      <c r="H24" s="21"/>
      <c r="I24" s="21"/>
      <c r="J24" s="49"/>
    </row>
    <row r="25" spans="1:10" ht="15">
      <c r="A25" s="68" t="s">
        <v>1</v>
      </c>
      <c r="B25" s="68"/>
      <c r="C25" s="33"/>
      <c r="D25" s="9"/>
      <c r="E25" s="21"/>
      <c r="F25" s="21"/>
      <c r="G25" s="21"/>
      <c r="H25" s="21"/>
      <c r="I25" s="21"/>
      <c r="J25" s="49"/>
    </row>
    <row r="26" spans="1:10" ht="17.25" customHeight="1">
      <c r="A26" s="76" t="s">
        <v>101</v>
      </c>
      <c r="B26" s="77"/>
      <c r="C26" s="111">
        <v>230</v>
      </c>
      <c r="D26" s="9">
        <v>851</v>
      </c>
      <c r="E26" s="21">
        <f>F26+G26+H26+I26+J26</f>
        <v>382400</v>
      </c>
      <c r="F26" s="21">
        <f>'прилож.фин.обес.'!I35-F27</f>
        <v>382400</v>
      </c>
      <c r="G26" s="21"/>
      <c r="H26" s="21"/>
      <c r="I26" s="21"/>
      <c r="J26" s="49"/>
    </row>
    <row r="27" spans="1:10" ht="15.75" customHeight="1">
      <c r="A27" s="78"/>
      <c r="B27" s="79"/>
      <c r="C27" s="112"/>
      <c r="D27" s="9">
        <v>852</v>
      </c>
      <c r="E27" s="21">
        <f>F27+G27+H27+I27+J27</f>
        <v>30000</v>
      </c>
      <c r="F27" s="21"/>
      <c r="G27" s="21">
        <f>'прил.фин.обесп-субвенции'!I34</f>
        <v>0</v>
      </c>
      <c r="H27" s="21"/>
      <c r="I27" s="21">
        <f>'прил.внебюджет'!I35</f>
        <v>30000</v>
      </c>
      <c r="J27" s="49">
        <f>'прил. целев'!I34</f>
        <v>0</v>
      </c>
    </row>
    <row r="28" spans="1:10" ht="15.75" customHeight="1">
      <c r="A28" s="80"/>
      <c r="B28" s="81"/>
      <c r="C28" s="113"/>
      <c r="D28" s="9">
        <v>853</v>
      </c>
      <c r="E28" s="21">
        <f>F28+G28+H28+I28+J28</f>
        <v>0</v>
      </c>
      <c r="F28" s="21"/>
      <c r="G28" s="21"/>
      <c r="H28" s="21"/>
      <c r="I28" s="21"/>
      <c r="J28" s="49"/>
    </row>
    <row r="29" spans="1:10" ht="15">
      <c r="A29" s="66" t="s">
        <v>1</v>
      </c>
      <c r="B29" s="66"/>
      <c r="C29" s="7"/>
      <c r="D29" s="9"/>
      <c r="E29" s="21">
        <f>F29+G29+H29+I29</f>
        <v>0</v>
      </c>
      <c r="F29" s="21"/>
      <c r="G29" s="21"/>
      <c r="H29" s="21"/>
      <c r="I29" s="21"/>
      <c r="J29" s="49"/>
    </row>
    <row r="30" spans="1:10" ht="35.25" customHeight="1">
      <c r="A30" s="66" t="s">
        <v>100</v>
      </c>
      <c r="B30" s="66"/>
      <c r="C30" s="7">
        <v>240</v>
      </c>
      <c r="D30" s="9"/>
      <c r="E30" s="21">
        <f>F30+G30+H30+I30</f>
        <v>0</v>
      </c>
      <c r="F30" s="21"/>
      <c r="G30" s="21"/>
      <c r="H30" s="21"/>
      <c r="I30" s="21"/>
      <c r="J30" s="49"/>
    </row>
    <row r="31" spans="1:10" ht="24.75" customHeight="1">
      <c r="A31" s="76" t="s">
        <v>91</v>
      </c>
      <c r="B31" s="77"/>
      <c r="C31" s="111">
        <v>250</v>
      </c>
      <c r="D31" s="9">
        <v>244</v>
      </c>
      <c r="E31" s="21">
        <f>F31+G31+H31+I31+J31</f>
        <v>0</v>
      </c>
      <c r="F31" s="21"/>
      <c r="G31" s="21"/>
      <c r="H31" s="21"/>
      <c r="I31" s="21"/>
      <c r="J31" s="49"/>
    </row>
    <row r="32" spans="1:10" ht="20.25" customHeight="1">
      <c r="A32" s="80"/>
      <c r="B32" s="81"/>
      <c r="C32" s="113"/>
      <c r="D32" s="9">
        <v>831</v>
      </c>
      <c r="E32" s="21">
        <f>F32+G32+H32+I32+J32</f>
        <v>0</v>
      </c>
      <c r="F32" s="21"/>
      <c r="G32" s="21"/>
      <c r="H32" s="21"/>
      <c r="I32" s="21"/>
      <c r="J32" s="49"/>
    </row>
    <row r="33" spans="1:10" ht="17.25" customHeight="1">
      <c r="A33" s="86" t="s">
        <v>92</v>
      </c>
      <c r="B33" s="87"/>
      <c r="C33" s="111">
        <v>260</v>
      </c>
      <c r="D33" s="9">
        <v>243</v>
      </c>
      <c r="E33" s="21">
        <f>F33+G33+H33+I33+J33</f>
        <v>0</v>
      </c>
      <c r="F33" s="21"/>
      <c r="G33" s="21"/>
      <c r="H33" s="21"/>
      <c r="I33" s="21"/>
      <c r="J33" s="49"/>
    </row>
    <row r="34" spans="1:10" ht="16.5" customHeight="1">
      <c r="A34" s="88"/>
      <c r="B34" s="89"/>
      <c r="C34" s="112"/>
      <c r="D34" s="9">
        <v>244</v>
      </c>
      <c r="E34" s="21">
        <f>F34+G34+H34+I34+J34</f>
        <v>6032360</v>
      </c>
      <c r="F34" s="21">
        <f>'прилож.фин.обес.'!I19+'прилож.фин.обес.'!I36</f>
        <v>1896700</v>
      </c>
      <c r="G34" s="21">
        <f>'прил.фин.обесп-субвенции'!I18+'прил.фин.обесп-субвенции'!I35</f>
        <v>269700</v>
      </c>
      <c r="H34" s="21"/>
      <c r="I34" s="21">
        <f>'прил.внебюджет'!I19+'прил.внебюджет'!I36</f>
        <v>3846360</v>
      </c>
      <c r="J34" s="49">
        <f>'прил. целев'!I19+'прил. целев'!I35</f>
        <v>19600</v>
      </c>
    </row>
    <row r="35" spans="1:10" ht="17.25" customHeight="1">
      <c r="A35" s="90"/>
      <c r="B35" s="91"/>
      <c r="C35" s="113"/>
      <c r="D35" s="9">
        <v>417</v>
      </c>
      <c r="E35" s="21">
        <f>F35+G35+H35+I35+J35</f>
        <v>0</v>
      </c>
      <c r="F35" s="21"/>
      <c r="G35" s="21"/>
      <c r="H35" s="21"/>
      <c r="I35" s="21"/>
      <c r="J35" s="49"/>
    </row>
    <row r="36" spans="1:10" ht="28.5" customHeight="1">
      <c r="A36" s="66" t="s">
        <v>93</v>
      </c>
      <c r="B36" s="66"/>
      <c r="C36" s="7">
        <v>300</v>
      </c>
      <c r="D36" s="9" t="s">
        <v>10</v>
      </c>
      <c r="E36" s="21">
        <f aca="true" t="shared" si="2" ref="E36:E42">F36+G36+H36+I36</f>
        <v>0</v>
      </c>
      <c r="F36" s="21"/>
      <c r="G36" s="21"/>
      <c r="H36" s="21"/>
      <c r="I36" s="21"/>
      <c r="J36" s="49"/>
    </row>
    <row r="37" spans="1:10" ht="15">
      <c r="A37" s="68" t="s">
        <v>1</v>
      </c>
      <c r="B37" s="68"/>
      <c r="C37" s="33"/>
      <c r="D37" s="9"/>
      <c r="E37" s="21">
        <f t="shared" si="2"/>
        <v>0</v>
      </c>
      <c r="F37" s="21"/>
      <c r="G37" s="21"/>
      <c r="H37" s="21"/>
      <c r="I37" s="21"/>
      <c r="J37" s="49"/>
    </row>
    <row r="38" spans="1:10" ht="24" customHeight="1">
      <c r="A38" s="66" t="s">
        <v>94</v>
      </c>
      <c r="B38" s="66"/>
      <c r="C38" s="7">
        <v>310</v>
      </c>
      <c r="D38" s="9"/>
      <c r="E38" s="21">
        <f t="shared" si="2"/>
        <v>0</v>
      </c>
      <c r="F38" s="21"/>
      <c r="G38" s="21"/>
      <c r="H38" s="21"/>
      <c r="I38" s="21"/>
      <c r="J38" s="49"/>
    </row>
    <row r="39" spans="1:10" ht="22.5" customHeight="1">
      <c r="A39" s="66" t="s">
        <v>95</v>
      </c>
      <c r="B39" s="66"/>
      <c r="C39" s="7">
        <v>320</v>
      </c>
      <c r="D39" s="9"/>
      <c r="E39" s="21">
        <f t="shared" si="2"/>
        <v>0</v>
      </c>
      <c r="F39" s="21"/>
      <c r="G39" s="21"/>
      <c r="H39" s="21"/>
      <c r="I39" s="21"/>
      <c r="J39" s="49"/>
    </row>
    <row r="40" spans="1:10" ht="18.75" customHeight="1">
      <c r="A40" s="68" t="s">
        <v>96</v>
      </c>
      <c r="B40" s="68"/>
      <c r="C40" s="7">
        <v>400</v>
      </c>
      <c r="D40" s="9"/>
      <c r="E40" s="21">
        <f t="shared" si="2"/>
        <v>0</v>
      </c>
      <c r="F40" s="21"/>
      <c r="G40" s="21"/>
      <c r="H40" s="21"/>
      <c r="I40" s="21"/>
      <c r="J40" s="49"/>
    </row>
    <row r="41" spans="1:10" ht="36.75" customHeight="1">
      <c r="A41" s="66" t="s">
        <v>97</v>
      </c>
      <c r="B41" s="66"/>
      <c r="C41" s="7">
        <v>410</v>
      </c>
      <c r="D41" s="9"/>
      <c r="E41" s="21">
        <f t="shared" si="2"/>
        <v>0</v>
      </c>
      <c r="F41" s="21"/>
      <c r="G41" s="21"/>
      <c r="H41" s="21"/>
      <c r="I41" s="21"/>
      <c r="J41" s="49"/>
    </row>
    <row r="42" spans="1:10" ht="21.75" customHeight="1">
      <c r="A42" s="71" t="s">
        <v>98</v>
      </c>
      <c r="B42" s="71"/>
      <c r="C42" s="34">
        <v>420</v>
      </c>
      <c r="D42" s="9"/>
      <c r="E42" s="21">
        <f t="shared" si="2"/>
        <v>0</v>
      </c>
      <c r="F42" s="21"/>
      <c r="G42" s="21"/>
      <c r="H42" s="21"/>
      <c r="I42" s="21"/>
      <c r="J42" s="49"/>
    </row>
    <row r="43" spans="1:4" ht="12" customHeight="1">
      <c r="A43" s="5"/>
      <c r="B43" s="5"/>
      <c r="C43" s="5"/>
      <c r="D43" s="1"/>
    </row>
    <row r="44" spans="1:7" ht="15">
      <c r="A44" s="69" t="s">
        <v>40</v>
      </c>
      <c r="B44" s="69"/>
      <c r="C44" s="69"/>
      <c r="D44" s="69"/>
      <c r="E44" s="8"/>
      <c r="F44" s="72" t="str">
        <f>'раздел 3 2019'!F63:G63</f>
        <v>Федотова Е.В.</v>
      </c>
      <c r="G44" s="72"/>
    </row>
    <row r="45" spans="1:7" ht="15" customHeight="1">
      <c r="A45" s="69" t="s">
        <v>38</v>
      </c>
      <c r="B45" s="69"/>
      <c r="C45" s="4"/>
      <c r="D45" s="4"/>
      <c r="E45" s="46" t="s">
        <v>8</v>
      </c>
      <c r="F45" s="70" t="s">
        <v>7</v>
      </c>
      <c r="G45" s="70"/>
    </row>
    <row r="46" spans="1:7" ht="15">
      <c r="A46" s="1"/>
      <c r="B46" s="1"/>
      <c r="C46" s="1"/>
      <c r="D46" s="1"/>
      <c r="E46" s="46"/>
      <c r="F46" s="73"/>
      <c r="G46" s="73"/>
    </row>
    <row r="47" spans="1:7" ht="15">
      <c r="A47" s="69" t="s">
        <v>41</v>
      </c>
      <c r="B47" s="69"/>
      <c r="C47" s="69"/>
      <c r="D47" s="69"/>
      <c r="E47" s="47"/>
      <c r="F47" s="72" t="str">
        <f>'раздел 3 2019'!F66:G66</f>
        <v>Кузнецова Ю.В.</v>
      </c>
      <c r="G47" s="72"/>
    </row>
    <row r="48" spans="1:7" ht="15" customHeight="1">
      <c r="A48" s="2"/>
      <c r="B48" s="2"/>
      <c r="C48" s="2"/>
      <c r="D48" s="3"/>
      <c r="E48" s="10" t="s">
        <v>8</v>
      </c>
      <c r="F48" s="70" t="s">
        <v>7</v>
      </c>
      <c r="G48" s="70"/>
    </row>
    <row r="49" spans="1:7" ht="15">
      <c r="A49" s="69" t="s">
        <v>37</v>
      </c>
      <c r="B49" s="69"/>
      <c r="C49" s="69"/>
      <c r="D49" s="69"/>
      <c r="E49" s="47"/>
      <c r="F49" s="72" t="str">
        <f>'раздел 3 2019'!F68:G68</f>
        <v>Кузнецова Ю.В.</v>
      </c>
      <c r="G49" s="72"/>
    </row>
    <row r="50" spans="1:7" ht="15" customHeight="1">
      <c r="A50" s="69" t="str">
        <f>'раздел 3 2019'!A69:B69</f>
        <v>тел. 73-01-94</v>
      </c>
      <c r="B50" s="69"/>
      <c r="C50" s="2"/>
      <c r="D50" s="3"/>
      <c r="E50" s="10" t="s">
        <v>8</v>
      </c>
      <c r="F50" s="70" t="s">
        <v>7</v>
      </c>
      <c r="G50" s="70"/>
    </row>
    <row r="51" spans="1:4" ht="15" customHeight="1">
      <c r="A51" s="67" t="str">
        <f>'раздел 3 2019'!A70:B70</f>
        <v>" 17 "  сентября  2019 г.</v>
      </c>
      <c r="B51" s="67"/>
      <c r="C51" s="3"/>
      <c r="D51" s="3"/>
    </row>
    <row r="52" spans="1:9" ht="15">
      <c r="A52" s="2"/>
      <c r="B52" s="2"/>
      <c r="C52" s="2"/>
      <c r="D52" s="3"/>
      <c r="E52" s="19">
        <f>E6+E7-E17</f>
        <v>0</v>
      </c>
      <c r="F52" s="19">
        <f>F6+F7-F17</f>
        <v>0</v>
      </c>
      <c r="G52" s="19">
        <f>G6+G7-G17</f>
        <v>0</v>
      </c>
      <c r="H52" s="19">
        <f>H6+H7-H17</f>
        <v>0</v>
      </c>
      <c r="I52" s="19">
        <f>I6+I7-I17</f>
        <v>0</v>
      </c>
    </row>
  </sheetData>
  <sheetProtection/>
  <mergeCells count="55">
    <mergeCell ref="A47:D47"/>
    <mergeCell ref="A44:D44"/>
    <mergeCell ref="F48:G48"/>
    <mergeCell ref="A49:D49"/>
    <mergeCell ref="F49:G49"/>
    <mergeCell ref="F50:G50"/>
    <mergeCell ref="A50:B50"/>
    <mergeCell ref="A51:B51"/>
    <mergeCell ref="F44:G44"/>
    <mergeCell ref="A45:B45"/>
    <mergeCell ref="F45:G45"/>
    <mergeCell ref="F46:G46"/>
    <mergeCell ref="A33:B35"/>
    <mergeCell ref="C33:C35"/>
    <mergeCell ref="A36:B36"/>
    <mergeCell ref="A37:B37"/>
    <mergeCell ref="F47:G47"/>
    <mergeCell ref="A38:B38"/>
    <mergeCell ref="A39:B39"/>
    <mergeCell ref="A40:B40"/>
    <mergeCell ref="A41:B41"/>
    <mergeCell ref="A42:B42"/>
    <mergeCell ref="A26:B28"/>
    <mergeCell ref="C26:C28"/>
    <mergeCell ref="A29:B29"/>
    <mergeCell ref="A30:B30"/>
    <mergeCell ref="A31:B32"/>
    <mergeCell ref="C31:C32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6:B6"/>
    <mergeCell ref="A7:B7"/>
    <mergeCell ref="A1:I1"/>
    <mergeCell ref="A3:B5"/>
    <mergeCell ref="C3:C5"/>
    <mergeCell ref="D3:D5"/>
    <mergeCell ref="E3:J3"/>
    <mergeCell ref="E4:E5"/>
    <mergeCell ref="F4:J4"/>
  </mergeCells>
  <printOptions/>
  <pageMargins left="0.7" right="0.7" top="0.75" bottom="0.75" header="0.3" footer="0.3"/>
  <pageSetup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P47"/>
  <sheetViews>
    <sheetView view="pageBreakPreview" zoomScale="86" zoomScaleSheetLayoutView="86" workbookViewId="0" topLeftCell="A19">
      <selection activeCell="G36" sqref="G36"/>
    </sheetView>
  </sheetViews>
  <sheetFormatPr defaultColWidth="9.00390625" defaultRowHeight="12.75"/>
  <cols>
    <col min="1" max="1" width="3.375" style="2" customWidth="1"/>
    <col min="2" max="2" width="10.75390625" style="2" customWidth="1"/>
    <col min="3" max="3" width="12.25390625" style="2" customWidth="1"/>
    <col min="4" max="4" width="19.75390625" style="2" customWidth="1"/>
    <col min="5" max="5" width="7.875" style="2" customWidth="1"/>
    <col min="6" max="6" width="9.875" style="3" customWidth="1"/>
    <col min="7" max="7" width="18.125" style="2" customWidth="1"/>
    <col min="8" max="8" width="15.875" style="2" customWidth="1"/>
    <col min="9" max="9" width="14.25390625" style="2" customWidth="1"/>
    <col min="10" max="10" width="36.00390625" style="2" customWidth="1"/>
    <col min="11" max="16384" width="9.125" style="2" customWidth="1"/>
  </cols>
  <sheetData>
    <row r="1" spans="6:8" ht="60.75" customHeight="1">
      <c r="F1" s="69" t="s">
        <v>115</v>
      </c>
      <c r="G1" s="69"/>
      <c r="H1" s="69"/>
    </row>
    <row r="2" spans="6:8" s="55" customFormat="1" ht="17.25" customHeight="1">
      <c r="F2" s="56"/>
      <c r="G2" s="67" t="s">
        <v>132</v>
      </c>
      <c r="H2" s="67"/>
    </row>
    <row r="3" ht="8.25" customHeight="1">
      <c r="G3" s="31"/>
    </row>
    <row r="4" spans="2:7" ht="45" customHeight="1">
      <c r="B4" s="115" t="s">
        <v>43</v>
      </c>
      <c r="C4" s="115"/>
      <c r="D4" s="115"/>
      <c r="E4" s="115"/>
      <c r="F4" s="115"/>
      <c r="G4" s="115"/>
    </row>
    <row r="5" spans="2:7" ht="15" customHeight="1">
      <c r="B5" s="51"/>
      <c r="C5" s="51"/>
      <c r="D5" s="51"/>
      <c r="E5" s="51"/>
      <c r="F5" s="51"/>
      <c r="G5" s="51"/>
    </row>
    <row r="6" spans="2:9" ht="15.75" customHeight="1">
      <c r="B6" s="41"/>
      <c r="C6" s="41"/>
      <c r="D6" s="41"/>
      <c r="E6" s="37"/>
      <c r="F6" s="41"/>
      <c r="G6" s="52" t="s">
        <v>104</v>
      </c>
      <c r="H6" s="52" t="s">
        <v>113</v>
      </c>
      <c r="I6" s="52" t="s">
        <v>116</v>
      </c>
    </row>
    <row r="7" spans="2:9" ht="18" customHeight="1">
      <c r="B7" s="126" t="s">
        <v>0</v>
      </c>
      <c r="C7" s="126"/>
      <c r="D7" s="126"/>
      <c r="E7" s="116" t="s">
        <v>45</v>
      </c>
      <c r="F7" s="127" t="s">
        <v>46</v>
      </c>
      <c r="G7" s="114" t="s">
        <v>49</v>
      </c>
      <c r="H7" s="114" t="s">
        <v>49</v>
      </c>
      <c r="I7" s="114" t="s">
        <v>49</v>
      </c>
    </row>
    <row r="8" spans="2:9" ht="18" customHeight="1">
      <c r="B8" s="126"/>
      <c r="C8" s="126"/>
      <c r="D8" s="126"/>
      <c r="E8" s="117"/>
      <c r="F8" s="127"/>
      <c r="G8" s="114"/>
      <c r="H8" s="114"/>
      <c r="I8" s="114"/>
    </row>
    <row r="9" spans="2:9" ht="51" customHeight="1">
      <c r="B9" s="126"/>
      <c r="C9" s="126"/>
      <c r="D9" s="126"/>
      <c r="E9" s="118"/>
      <c r="F9" s="127"/>
      <c r="G9" s="114"/>
      <c r="H9" s="114"/>
      <c r="I9" s="114"/>
    </row>
    <row r="10" spans="2:9" ht="31.5" customHeight="1">
      <c r="B10" s="66" t="s">
        <v>9</v>
      </c>
      <c r="C10" s="66"/>
      <c r="D10" s="66"/>
      <c r="E10" s="30"/>
      <c r="F10" s="16" t="s">
        <v>10</v>
      </c>
      <c r="G10" s="7"/>
      <c r="H10" s="7"/>
      <c r="I10" s="7"/>
    </row>
    <row r="11" spans="2:14" ht="24.75" customHeight="1">
      <c r="B11" s="101" t="s">
        <v>3</v>
      </c>
      <c r="C11" s="101"/>
      <c r="D11" s="101"/>
      <c r="E11" s="29"/>
      <c r="F11" s="6" t="s">
        <v>10</v>
      </c>
      <c r="G11" s="7">
        <v>2452303</v>
      </c>
      <c r="H11" s="7">
        <v>2906104</v>
      </c>
      <c r="I11" s="7">
        <v>2279100</v>
      </c>
      <c r="L11" s="54">
        <f>G10+G11-G12</f>
        <v>0</v>
      </c>
      <c r="M11" s="54">
        <f>H10+H11-H12</f>
        <v>0</v>
      </c>
      <c r="N11" s="54">
        <f>I10+I11-I12</f>
        <v>0</v>
      </c>
    </row>
    <row r="12" spans="2:11" s="13" customFormat="1" ht="22.5" customHeight="1">
      <c r="B12" s="101" t="s">
        <v>5</v>
      </c>
      <c r="C12" s="101"/>
      <c r="D12" s="101"/>
      <c r="E12" s="29"/>
      <c r="F12" s="9">
        <v>900</v>
      </c>
      <c r="G12" s="20">
        <f>G14+G19+G27+G30+G36+G42+G35</f>
        <v>2452303</v>
      </c>
      <c r="H12" s="20">
        <f>H14+H19+H27+H30+H36+H42+H35</f>
        <v>2906104</v>
      </c>
      <c r="I12" s="20">
        <f>I14+I19+I27+I30+I36+I42+I35</f>
        <v>2279100</v>
      </c>
      <c r="J12" s="2"/>
      <c r="K12" s="2"/>
    </row>
    <row r="13" spans="2:9" ht="18" customHeight="1">
      <c r="B13" s="66" t="s">
        <v>4</v>
      </c>
      <c r="C13" s="66"/>
      <c r="D13" s="66"/>
      <c r="E13" s="15"/>
      <c r="F13" s="6"/>
      <c r="G13" s="7"/>
      <c r="H13" s="7"/>
      <c r="I13" s="7"/>
    </row>
    <row r="14" spans="2:9" ht="30.75" customHeight="1">
      <c r="B14" s="96" t="s">
        <v>31</v>
      </c>
      <c r="C14" s="96"/>
      <c r="D14" s="96"/>
      <c r="E14" s="32"/>
      <c r="F14" s="11">
        <v>210</v>
      </c>
      <c r="G14" s="21">
        <f>G16+G17+G18</f>
        <v>0</v>
      </c>
      <c r="H14" s="21">
        <f>H16+H17+H18</f>
        <v>0</v>
      </c>
      <c r="I14" s="21">
        <f>I16+I17+I18</f>
        <v>0</v>
      </c>
    </row>
    <row r="15" spans="2:9" ht="21.75" customHeight="1">
      <c r="B15" s="68" t="s">
        <v>1</v>
      </c>
      <c r="C15" s="68"/>
      <c r="D15" s="68"/>
      <c r="E15" s="27"/>
      <c r="F15" s="7"/>
      <c r="G15" s="7"/>
      <c r="H15" s="7"/>
      <c r="I15" s="7"/>
    </row>
    <row r="16" spans="2:9" ht="19.5" customHeight="1">
      <c r="B16" s="66" t="s">
        <v>11</v>
      </c>
      <c r="C16" s="66"/>
      <c r="D16" s="66"/>
      <c r="E16" s="12"/>
      <c r="F16" s="11">
        <v>211</v>
      </c>
      <c r="G16" s="7"/>
      <c r="H16" s="7"/>
      <c r="I16" s="7"/>
    </row>
    <row r="17" spans="2:11" ht="19.5" customHeight="1">
      <c r="B17" s="119" t="s">
        <v>12</v>
      </c>
      <c r="C17" s="119"/>
      <c r="D17" s="119"/>
      <c r="E17" s="60"/>
      <c r="F17" s="59">
        <v>212</v>
      </c>
      <c r="G17" s="50"/>
      <c r="H17" s="50"/>
      <c r="I17" s="50"/>
      <c r="J17" s="78" t="s">
        <v>123</v>
      </c>
      <c r="K17" s="69"/>
    </row>
    <row r="18" spans="2:9" ht="19.5" customHeight="1">
      <c r="B18" s="66" t="s">
        <v>13</v>
      </c>
      <c r="C18" s="66"/>
      <c r="D18" s="66"/>
      <c r="E18" s="12"/>
      <c r="F18" s="11">
        <v>213</v>
      </c>
      <c r="G18" s="7"/>
      <c r="H18" s="7"/>
      <c r="I18" s="7"/>
    </row>
    <row r="19" spans="2:9" ht="19.5" customHeight="1">
      <c r="B19" s="66" t="s">
        <v>32</v>
      </c>
      <c r="C19" s="66"/>
      <c r="D19" s="66"/>
      <c r="E19" s="12"/>
      <c r="F19" s="11">
        <v>220</v>
      </c>
      <c r="G19" s="21">
        <f>G21+G22+G23+G24+G25+G26</f>
        <v>1750820</v>
      </c>
      <c r="H19" s="21">
        <f>H21+H22+H23+H24+H25+H26</f>
        <v>1297376</v>
      </c>
      <c r="I19" s="21">
        <f>I21+I22+I23+I24+I25+I26</f>
        <v>1141200</v>
      </c>
    </row>
    <row r="20" spans="2:9" ht="19.5" customHeight="1">
      <c r="B20" s="68" t="s">
        <v>1</v>
      </c>
      <c r="C20" s="68"/>
      <c r="D20" s="68"/>
      <c r="E20" s="27"/>
      <c r="F20" s="11"/>
      <c r="G20" s="7"/>
      <c r="H20" s="7"/>
      <c r="I20" s="7"/>
    </row>
    <row r="21" spans="2:9" ht="19.5" customHeight="1">
      <c r="B21" s="66" t="s">
        <v>14</v>
      </c>
      <c r="C21" s="66"/>
      <c r="D21" s="66"/>
      <c r="E21" s="12"/>
      <c r="F21" s="11">
        <v>221</v>
      </c>
      <c r="G21" s="7"/>
      <c r="H21" s="7">
        <v>35000</v>
      </c>
      <c r="I21" s="7"/>
    </row>
    <row r="22" spans="2:9" ht="19.5" customHeight="1">
      <c r="B22" s="66" t="s">
        <v>15</v>
      </c>
      <c r="C22" s="66"/>
      <c r="D22" s="66"/>
      <c r="E22" s="12"/>
      <c r="F22" s="11">
        <v>222</v>
      </c>
      <c r="G22" s="7"/>
      <c r="H22" s="7"/>
      <c r="I22" s="7"/>
    </row>
    <row r="23" spans="2:9" ht="19.5" customHeight="1">
      <c r="B23" s="66" t="s">
        <v>16</v>
      </c>
      <c r="C23" s="66"/>
      <c r="D23" s="66"/>
      <c r="E23" s="12"/>
      <c r="F23" s="11">
        <v>223</v>
      </c>
      <c r="G23" s="7">
        <v>1584271</v>
      </c>
      <c r="H23" s="7">
        <v>1021300</v>
      </c>
      <c r="I23" s="7">
        <v>1025500</v>
      </c>
    </row>
    <row r="24" spans="2:9" ht="19.5" customHeight="1">
      <c r="B24" s="66" t="s">
        <v>17</v>
      </c>
      <c r="C24" s="66"/>
      <c r="D24" s="66"/>
      <c r="E24" s="12"/>
      <c r="F24" s="11">
        <v>224</v>
      </c>
      <c r="G24" s="7"/>
      <c r="H24" s="7"/>
      <c r="I24" s="7"/>
    </row>
    <row r="25" spans="2:9" ht="19.5" customHeight="1">
      <c r="B25" s="66" t="s">
        <v>18</v>
      </c>
      <c r="C25" s="66"/>
      <c r="D25" s="66"/>
      <c r="E25" s="12"/>
      <c r="F25" s="11">
        <v>225</v>
      </c>
      <c r="G25" s="7"/>
      <c r="H25" s="7">
        <v>41175</v>
      </c>
      <c r="I25" s="7">
        <v>39400</v>
      </c>
    </row>
    <row r="26" spans="2:9" ht="18" customHeight="1">
      <c r="B26" s="66" t="s">
        <v>19</v>
      </c>
      <c r="C26" s="66"/>
      <c r="D26" s="66"/>
      <c r="E26" s="12"/>
      <c r="F26" s="11">
        <v>226</v>
      </c>
      <c r="G26" s="7">
        <v>166549</v>
      </c>
      <c r="H26" s="7">
        <v>199901</v>
      </c>
      <c r="I26" s="7">
        <v>76300</v>
      </c>
    </row>
    <row r="27" spans="2:9" ht="18" customHeight="1">
      <c r="B27" s="66" t="s">
        <v>33</v>
      </c>
      <c r="C27" s="66"/>
      <c r="D27" s="66"/>
      <c r="E27" s="12"/>
      <c r="F27" s="11">
        <v>240</v>
      </c>
      <c r="G27" s="7"/>
      <c r="H27" s="7"/>
      <c r="I27" s="7"/>
    </row>
    <row r="28" spans="2:9" ht="18" customHeight="1">
      <c r="B28" s="68" t="s">
        <v>1</v>
      </c>
      <c r="C28" s="68"/>
      <c r="D28" s="68"/>
      <c r="E28" s="27"/>
      <c r="F28" s="11"/>
      <c r="G28" s="7"/>
      <c r="H28" s="7"/>
      <c r="I28" s="7"/>
    </row>
    <row r="29" spans="2:9" ht="18" customHeight="1">
      <c r="B29" s="66" t="s">
        <v>20</v>
      </c>
      <c r="C29" s="66"/>
      <c r="D29" s="66"/>
      <c r="E29" s="12"/>
      <c r="F29" s="11">
        <v>241</v>
      </c>
      <c r="G29" s="7"/>
      <c r="H29" s="7"/>
      <c r="I29" s="7"/>
    </row>
    <row r="30" spans="2:9" ht="18" customHeight="1">
      <c r="B30" s="66" t="s">
        <v>34</v>
      </c>
      <c r="C30" s="66"/>
      <c r="D30" s="66"/>
      <c r="E30" s="12"/>
      <c r="F30" s="11">
        <v>260</v>
      </c>
      <c r="G30" s="7">
        <f>G32+G33+G34</f>
        <v>5000</v>
      </c>
      <c r="H30" s="7">
        <f>H32+H33+H34</f>
        <v>0</v>
      </c>
      <c r="I30" s="7">
        <f>I32+I33+I34</f>
        <v>0</v>
      </c>
    </row>
    <row r="31" spans="2:9" ht="18" customHeight="1">
      <c r="B31" s="68" t="s">
        <v>1</v>
      </c>
      <c r="C31" s="68"/>
      <c r="D31" s="68"/>
      <c r="E31" s="27"/>
      <c r="F31" s="11"/>
      <c r="G31" s="7"/>
      <c r="H31" s="7"/>
      <c r="I31" s="7"/>
    </row>
    <row r="32" spans="2:9" ht="18" customHeight="1">
      <c r="B32" s="66" t="s">
        <v>21</v>
      </c>
      <c r="C32" s="66"/>
      <c r="D32" s="66"/>
      <c r="E32" s="12"/>
      <c r="F32" s="11">
        <v>262</v>
      </c>
      <c r="G32" s="7"/>
      <c r="H32" s="7"/>
      <c r="I32" s="7"/>
    </row>
    <row r="33" spans="2:9" ht="18" customHeight="1">
      <c r="B33" s="71" t="s">
        <v>22</v>
      </c>
      <c r="C33" s="71"/>
      <c r="D33" s="71"/>
      <c r="E33" s="44"/>
      <c r="F33" s="11">
        <v>263</v>
      </c>
      <c r="G33" s="7"/>
      <c r="H33" s="7"/>
      <c r="I33" s="7"/>
    </row>
    <row r="34" spans="2:16" ht="47.25" customHeight="1">
      <c r="B34" s="120" t="s">
        <v>121</v>
      </c>
      <c r="C34" s="121"/>
      <c r="D34" s="122"/>
      <c r="E34" s="58"/>
      <c r="F34" s="59">
        <v>266</v>
      </c>
      <c r="G34" s="50">
        <v>5000</v>
      </c>
      <c r="H34" s="50"/>
      <c r="I34" s="50"/>
      <c r="J34" s="78" t="s">
        <v>122</v>
      </c>
      <c r="K34" s="123"/>
      <c r="L34" s="123"/>
      <c r="M34" s="123"/>
      <c r="N34" s="123"/>
      <c r="O34" s="123"/>
      <c r="P34" s="123"/>
    </row>
    <row r="35" spans="2:9" ht="18" customHeight="1">
      <c r="B35" s="66" t="s">
        <v>23</v>
      </c>
      <c r="C35" s="66"/>
      <c r="D35" s="66"/>
      <c r="E35" s="12"/>
      <c r="F35" s="11">
        <v>290</v>
      </c>
      <c r="G35" s="7">
        <v>567483</v>
      </c>
      <c r="H35" s="7">
        <v>673400</v>
      </c>
      <c r="I35" s="7">
        <v>382400</v>
      </c>
    </row>
    <row r="36" spans="2:9" ht="18" customHeight="1">
      <c r="B36" s="66" t="s">
        <v>35</v>
      </c>
      <c r="C36" s="66"/>
      <c r="D36" s="66"/>
      <c r="E36" s="12"/>
      <c r="F36" s="11">
        <v>300</v>
      </c>
      <c r="G36" s="21">
        <f>G38+G39+G40+G41</f>
        <v>129000</v>
      </c>
      <c r="H36" s="21">
        <f>H38+H39+H40+H41</f>
        <v>935328</v>
      </c>
      <c r="I36" s="21">
        <f>I38+I39+I40+I41</f>
        <v>755500</v>
      </c>
    </row>
    <row r="37" spans="2:9" ht="18" customHeight="1">
      <c r="B37" s="68" t="s">
        <v>1</v>
      </c>
      <c r="C37" s="68"/>
      <c r="D37" s="68"/>
      <c r="E37" s="27"/>
      <c r="F37" s="11"/>
      <c r="G37" s="7"/>
      <c r="H37" s="7"/>
      <c r="I37" s="7"/>
    </row>
    <row r="38" spans="2:9" ht="18" customHeight="1">
      <c r="B38" s="66" t="s">
        <v>24</v>
      </c>
      <c r="C38" s="66"/>
      <c r="D38" s="66"/>
      <c r="E38" s="12"/>
      <c r="F38" s="11">
        <v>310</v>
      </c>
      <c r="G38" s="7"/>
      <c r="H38" s="7"/>
      <c r="I38" s="7"/>
    </row>
    <row r="39" spans="2:9" ht="18" customHeight="1">
      <c r="B39" s="66" t="s">
        <v>25</v>
      </c>
      <c r="C39" s="66"/>
      <c r="D39" s="66"/>
      <c r="E39" s="30"/>
      <c r="F39" s="18">
        <v>320</v>
      </c>
      <c r="G39" s="7"/>
      <c r="H39" s="7"/>
      <c r="I39" s="7"/>
    </row>
    <row r="40" spans="2:9" ht="18" customHeight="1">
      <c r="B40" s="66" t="s">
        <v>26</v>
      </c>
      <c r="C40" s="66"/>
      <c r="D40" s="66"/>
      <c r="E40" s="8"/>
      <c r="F40" s="17">
        <v>330</v>
      </c>
      <c r="G40" s="7"/>
      <c r="H40" s="7"/>
      <c r="I40" s="7"/>
    </row>
    <row r="41" spans="2:9" ht="15.75" customHeight="1">
      <c r="B41" s="66" t="s">
        <v>27</v>
      </c>
      <c r="C41" s="66"/>
      <c r="D41" s="66"/>
      <c r="E41" s="12"/>
      <c r="F41" s="11">
        <v>340</v>
      </c>
      <c r="G41" s="7">
        <v>129000</v>
      </c>
      <c r="H41" s="7">
        <v>935328</v>
      </c>
      <c r="I41" s="7">
        <v>755500</v>
      </c>
    </row>
    <row r="42" spans="2:9" ht="18" customHeight="1">
      <c r="B42" s="128" t="s">
        <v>36</v>
      </c>
      <c r="C42" s="66"/>
      <c r="D42" s="66"/>
      <c r="E42" s="14"/>
      <c r="F42" s="11">
        <v>500</v>
      </c>
      <c r="G42" s="7"/>
      <c r="H42" s="7"/>
      <c r="I42" s="7"/>
    </row>
    <row r="43" spans="2:9" ht="15" customHeight="1">
      <c r="B43" s="129" t="s">
        <v>1</v>
      </c>
      <c r="C43" s="130"/>
      <c r="D43" s="130"/>
      <c r="E43" s="27"/>
      <c r="F43" s="11"/>
      <c r="G43" s="7"/>
      <c r="H43" s="7"/>
      <c r="I43" s="7"/>
    </row>
    <row r="44" spans="2:9" ht="29.25" customHeight="1">
      <c r="B44" s="124" t="s">
        <v>29</v>
      </c>
      <c r="C44" s="125"/>
      <c r="D44" s="65"/>
      <c r="E44" s="12"/>
      <c r="F44" s="11">
        <v>520</v>
      </c>
      <c r="G44" s="7"/>
      <c r="H44" s="7"/>
      <c r="I44" s="7"/>
    </row>
    <row r="45" spans="2:9" ht="18" customHeight="1">
      <c r="B45" s="124" t="s">
        <v>28</v>
      </c>
      <c r="C45" s="125"/>
      <c r="D45" s="65"/>
      <c r="E45" s="12"/>
      <c r="F45" s="11">
        <v>530</v>
      </c>
      <c r="G45" s="7"/>
      <c r="H45" s="7"/>
      <c r="I45" s="7"/>
    </row>
    <row r="46" spans="2:7" ht="15.75" customHeight="1">
      <c r="B46" s="5"/>
      <c r="C46" s="5"/>
      <c r="D46" s="5"/>
      <c r="E46" s="5"/>
      <c r="F46" s="1"/>
      <c r="G46" s="5"/>
    </row>
    <row r="47" spans="2:6" ht="11.25" customHeight="1">
      <c r="B47" s="5"/>
      <c r="C47" s="5"/>
      <c r="D47" s="5"/>
      <c r="E47" s="5"/>
      <c r="F47" s="1"/>
    </row>
  </sheetData>
  <sheetProtection/>
  <mergeCells count="47">
    <mergeCell ref="J34:P34"/>
    <mergeCell ref="J17:K17"/>
    <mergeCell ref="I7:I9"/>
    <mergeCell ref="B44:D44"/>
    <mergeCell ref="B45:D45"/>
    <mergeCell ref="B7:D9"/>
    <mergeCell ref="F7:F9"/>
    <mergeCell ref="B42:D42"/>
    <mergeCell ref="B43:D43"/>
    <mergeCell ref="B36:D36"/>
    <mergeCell ref="B38:D38"/>
    <mergeCell ref="B39:D39"/>
    <mergeCell ref="B40:D40"/>
    <mergeCell ref="B41:D41"/>
    <mergeCell ref="B31:D31"/>
    <mergeCell ref="B32:D32"/>
    <mergeCell ref="B33:D33"/>
    <mergeCell ref="B35:D35"/>
    <mergeCell ref="B37:D37"/>
    <mergeCell ref="B34:D34"/>
    <mergeCell ref="B25:D25"/>
    <mergeCell ref="B26:D26"/>
    <mergeCell ref="B27:D27"/>
    <mergeCell ref="B28:D28"/>
    <mergeCell ref="B29:D29"/>
    <mergeCell ref="B30:D30"/>
    <mergeCell ref="B19:D19"/>
    <mergeCell ref="B20:D20"/>
    <mergeCell ref="B21:D21"/>
    <mergeCell ref="B22:D22"/>
    <mergeCell ref="B23:D23"/>
    <mergeCell ref="B24:D24"/>
    <mergeCell ref="B13:D13"/>
    <mergeCell ref="B14:D14"/>
    <mergeCell ref="B15:D15"/>
    <mergeCell ref="B16:D16"/>
    <mergeCell ref="B17:D17"/>
    <mergeCell ref="B18:D18"/>
    <mergeCell ref="G7:G9"/>
    <mergeCell ref="F1:H1"/>
    <mergeCell ref="G2:H2"/>
    <mergeCell ref="B10:D10"/>
    <mergeCell ref="B11:D11"/>
    <mergeCell ref="B12:D12"/>
    <mergeCell ref="H7:H9"/>
    <mergeCell ref="B4:G4"/>
    <mergeCell ref="E7:E9"/>
  </mergeCells>
  <printOptions/>
  <pageMargins left="0.1968503937007874" right="0.1968503937007874" top="0.07874015748031496" bottom="0" header="0.5118110236220472" footer="0.5118110236220472"/>
  <pageSetup horizontalDpi="600" verticalDpi="6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P46"/>
  <sheetViews>
    <sheetView view="pageBreakPreview" zoomScale="82" zoomScaleSheetLayoutView="82" zoomScalePageLayoutView="0" workbookViewId="0" topLeftCell="A19">
      <selection activeCell="G19" sqref="G19"/>
    </sheetView>
  </sheetViews>
  <sheetFormatPr defaultColWidth="9.00390625" defaultRowHeight="12.75"/>
  <cols>
    <col min="1" max="1" width="3.625" style="2" customWidth="1"/>
    <col min="2" max="2" width="10.75390625" style="2" customWidth="1"/>
    <col min="3" max="3" width="13.125" style="2" customWidth="1"/>
    <col min="4" max="4" width="19.25390625" style="2" customWidth="1"/>
    <col min="5" max="5" width="8.625" style="2" customWidth="1"/>
    <col min="6" max="6" width="11.375" style="3" customWidth="1"/>
    <col min="7" max="7" width="16.375" style="2" customWidth="1"/>
    <col min="8" max="8" width="15.25390625" style="2" customWidth="1"/>
    <col min="9" max="9" width="16.00390625" style="2" customWidth="1"/>
    <col min="10" max="10" width="29.375" style="2" customWidth="1"/>
    <col min="11" max="11" width="17.375" style="2" customWidth="1"/>
    <col min="12" max="12" width="11.75390625" style="2" customWidth="1"/>
    <col min="13" max="13" width="16.75390625" style="2" customWidth="1"/>
    <col min="14" max="16384" width="9.125" style="2" customWidth="1"/>
  </cols>
  <sheetData>
    <row r="1" spans="6:8" ht="64.5" customHeight="1">
      <c r="F1" s="69" t="s">
        <v>117</v>
      </c>
      <c r="G1" s="69"/>
      <c r="H1" s="69"/>
    </row>
    <row r="2" spans="7:8" ht="13.5" customHeight="1">
      <c r="G2" s="102" t="str">
        <f>'прилож.фин.обес.'!G2</f>
        <v>от  " 17 " сентября  2019  г. </v>
      </c>
      <c r="H2" s="102"/>
    </row>
    <row r="3" ht="13.5" customHeight="1">
      <c r="G3" s="31"/>
    </row>
    <row r="4" spans="2:8" ht="28.5" customHeight="1">
      <c r="B4" s="100" t="s">
        <v>42</v>
      </c>
      <c r="C4" s="100"/>
      <c r="D4" s="100"/>
      <c r="E4" s="100"/>
      <c r="F4" s="100"/>
      <c r="G4" s="100"/>
      <c r="H4" s="100"/>
    </row>
    <row r="5" spans="2:8" ht="28.5" customHeight="1">
      <c r="B5" s="23"/>
      <c r="C5" s="23"/>
      <c r="D5" s="23"/>
      <c r="E5" s="23"/>
      <c r="F5" s="23"/>
      <c r="G5" s="23"/>
      <c r="H5" s="23"/>
    </row>
    <row r="6" spans="2:9" ht="17.25" customHeight="1">
      <c r="B6" s="23"/>
      <c r="C6" s="23"/>
      <c r="D6" s="23"/>
      <c r="E6" s="23"/>
      <c r="F6" s="23"/>
      <c r="G6" s="52" t="s">
        <v>104</v>
      </c>
      <c r="H6" s="52" t="s">
        <v>113</v>
      </c>
      <c r="I6" s="52" t="s">
        <v>116</v>
      </c>
    </row>
    <row r="7" spans="2:11" ht="15.75" customHeight="1">
      <c r="B7" s="126" t="s">
        <v>0</v>
      </c>
      <c r="C7" s="126"/>
      <c r="D7" s="126"/>
      <c r="E7" s="126" t="s">
        <v>45</v>
      </c>
      <c r="F7" s="127" t="s">
        <v>46</v>
      </c>
      <c r="G7" s="114" t="s">
        <v>49</v>
      </c>
      <c r="H7" s="114" t="s">
        <v>49</v>
      </c>
      <c r="I7" s="114" t="s">
        <v>49</v>
      </c>
      <c r="J7" s="13"/>
      <c r="K7" s="13"/>
    </row>
    <row r="8" spans="2:9" ht="52.5" customHeight="1">
      <c r="B8" s="126"/>
      <c r="C8" s="126"/>
      <c r="D8" s="126"/>
      <c r="E8" s="126"/>
      <c r="F8" s="127"/>
      <c r="G8" s="114"/>
      <c r="H8" s="114"/>
      <c r="I8" s="114"/>
    </row>
    <row r="9" spans="2:9" ht="22.5" customHeight="1">
      <c r="B9" s="126"/>
      <c r="C9" s="126"/>
      <c r="D9" s="126"/>
      <c r="E9" s="126"/>
      <c r="F9" s="127"/>
      <c r="G9" s="114"/>
      <c r="H9" s="114"/>
      <c r="I9" s="114"/>
    </row>
    <row r="10" spans="2:12" ht="30" customHeight="1">
      <c r="B10" s="131" t="s">
        <v>9</v>
      </c>
      <c r="C10" s="132"/>
      <c r="D10" s="85"/>
      <c r="E10" s="30"/>
      <c r="F10" s="16" t="s">
        <v>10</v>
      </c>
      <c r="G10" s="7">
        <v>404788.84</v>
      </c>
      <c r="H10" s="7"/>
      <c r="I10" s="7"/>
      <c r="J10" s="24">
        <f>G10+G11-G12</f>
        <v>0</v>
      </c>
      <c r="K10" s="24">
        <f>H10+H11-H12</f>
        <v>0</v>
      </c>
      <c r="L10" s="24">
        <f>I10+I11-I12</f>
        <v>0</v>
      </c>
    </row>
    <row r="11" spans="2:9" ht="16.5" customHeight="1">
      <c r="B11" s="133" t="s">
        <v>3</v>
      </c>
      <c r="C11" s="134"/>
      <c r="D11" s="75"/>
      <c r="E11" s="29"/>
      <c r="F11" s="6" t="s">
        <v>10</v>
      </c>
      <c r="G11" s="7">
        <v>4000000</v>
      </c>
      <c r="H11" s="7">
        <v>4000000</v>
      </c>
      <c r="I11" s="7">
        <v>4000000</v>
      </c>
    </row>
    <row r="12" spans="2:11" s="13" customFormat="1" ht="15" customHeight="1">
      <c r="B12" s="133" t="s">
        <v>5</v>
      </c>
      <c r="C12" s="134"/>
      <c r="D12" s="75"/>
      <c r="E12" s="29"/>
      <c r="F12" s="9">
        <v>900</v>
      </c>
      <c r="G12" s="20">
        <f>G14+G19+G27+G30+G36+G42+G35</f>
        <v>4404788.84</v>
      </c>
      <c r="H12" s="20">
        <f>H14+H19+H27+H30+H36+H42+H35</f>
        <v>4000000</v>
      </c>
      <c r="I12" s="20">
        <f>I14+I19+I27+I30+I36+I42+I35</f>
        <v>4000000</v>
      </c>
      <c r="J12" s="2"/>
      <c r="K12" s="2"/>
    </row>
    <row r="13" spans="2:9" ht="18" customHeight="1">
      <c r="B13" s="124" t="s">
        <v>4</v>
      </c>
      <c r="C13" s="125"/>
      <c r="D13" s="65"/>
      <c r="E13" s="15"/>
      <c r="F13" s="6"/>
      <c r="G13" s="7"/>
      <c r="H13" s="7"/>
      <c r="I13" s="7"/>
    </row>
    <row r="14" spans="2:9" ht="30.75" customHeight="1">
      <c r="B14" s="96" t="s">
        <v>31</v>
      </c>
      <c r="C14" s="96"/>
      <c r="D14" s="96"/>
      <c r="E14" s="32"/>
      <c r="F14" s="11">
        <v>210</v>
      </c>
      <c r="G14" s="21">
        <f>G16+G17+G18</f>
        <v>218680</v>
      </c>
      <c r="H14" s="21">
        <f>H16+H17+H18</f>
        <v>118640</v>
      </c>
      <c r="I14" s="21">
        <f>I16+I17+I18</f>
        <v>118640</v>
      </c>
    </row>
    <row r="15" spans="2:9" ht="15.75" customHeight="1">
      <c r="B15" s="68" t="s">
        <v>1</v>
      </c>
      <c r="C15" s="68"/>
      <c r="D15" s="68"/>
      <c r="E15" s="28"/>
      <c r="F15" s="7"/>
      <c r="G15" s="7"/>
      <c r="H15" s="7"/>
      <c r="I15" s="7"/>
    </row>
    <row r="16" spans="2:9" ht="18" customHeight="1">
      <c r="B16" s="66" t="s">
        <v>11</v>
      </c>
      <c r="C16" s="66"/>
      <c r="D16" s="66"/>
      <c r="E16" s="12"/>
      <c r="F16" s="11">
        <v>211</v>
      </c>
      <c r="G16" s="7">
        <v>150000</v>
      </c>
      <c r="H16" s="7">
        <v>70000</v>
      </c>
      <c r="I16" s="7">
        <v>70000</v>
      </c>
    </row>
    <row r="17" spans="2:11" s="55" customFormat="1" ht="20.25" customHeight="1">
      <c r="B17" s="135" t="s">
        <v>12</v>
      </c>
      <c r="C17" s="135"/>
      <c r="D17" s="135"/>
      <c r="E17" s="61"/>
      <c r="F17" s="62">
        <v>212</v>
      </c>
      <c r="G17" s="63"/>
      <c r="H17" s="63"/>
      <c r="I17" s="63"/>
      <c r="J17" s="136"/>
      <c r="K17" s="137"/>
    </row>
    <row r="18" spans="2:9" ht="19.5" customHeight="1">
      <c r="B18" s="66" t="s">
        <v>13</v>
      </c>
      <c r="C18" s="66"/>
      <c r="D18" s="66"/>
      <c r="E18" s="12"/>
      <c r="F18" s="11">
        <v>213</v>
      </c>
      <c r="G18" s="7">
        <v>68680</v>
      </c>
      <c r="H18" s="7">
        <v>48640</v>
      </c>
      <c r="I18" s="7">
        <v>48640</v>
      </c>
    </row>
    <row r="19" spans="2:9" ht="19.5" customHeight="1">
      <c r="B19" s="66" t="s">
        <v>32</v>
      </c>
      <c r="C19" s="66"/>
      <c r="D19" s="66"/>
      <c r="E19" s="12"/>
      <c r="F19" s="11">
        <v>220</v>
      </c>
      <c r="G19" s="21">
        <f>G21+G22+G23+G24+G25+G26</f>
        <v>370000</v>
      </c>
      <c r="H19" s="21">
        <f>H21+H22+H23+H24+H25+H26</f>
        <v>420000</v>
      </c>
      <c r="I19" s="21">
        <f>I21+I22+I23+I24+I25+I26</f>
        <v>420000</v>
      </c>
    </row>
    <row r="20" spans="2:9" ht="19.5" customHeight="1">
      <c r="B20" s="68" t="s">
        <v>1</v>
      </c>
      <c r="C20" s="68"/>
      <c r="D20" s="68"/>
      <c r="E20" s="27"/>
      <c r="F20" s="11"/>
      <c r="G20" s="7"/>
      <c r="H20" s="7"/>
      <c r="I20" s="7"/>
    </row>
    <row r="21" spans="2:9" ht="19.5" customHeight="1">
      <c r="B21" s="66" t="s">
        <v>14</v>
      </c>
      <c r="C21" s="66"/>
      <c r="D21" s="66"/>
      <c r="E21" s="12"/>
      <c r="F21" s="11">
        <v>221</v>
      </c>
      <c r="G21" s="7">
        <v>25000</v>
      </c>
      <c r="H21" s="7">
        <v>50000</v>
      </c>
      <c r="I21" s="7">
        <v>50000</v>
      </c>
    </row>
    <row r="22" spans="2:9" ht="19.5" customHeight="1">
      <c r="B22" s="66" t="s">
        <v>15</v>
      </c>
      <c r="C22" s="66"/>
      <c r="D22" s="66"/>
      <c r="E22" s="12"/>
      <c r="F22" s="11">
        <v>222</v>
      </c>
      <c r="G22" s="7"/>
      <c r="H22" s="7"/>
      <c r="I22" s="7"/>
    </row>
    <row r="23" spans="2:9" ht="19.5" customHeight="1">
      <c r="B23" s="66" t="s">
        <v>16</v>
      </c>
      <c r="C23" s="66"/>
      <c r="D23" s="66"/>
      <c r="E23" s="12"/>
      <c r="F23" s="11">
        <v>223</v>
      </c>
      <c r="G23" s="7"/>
      <c r="H23" s="7"/>
      <c r="I23" s="7"/>
    </row>
    <row r="24" spans="2:9" ht="19.5" customHeight="1">
      <c r="B24" s="66" t="s">
        <v>17</v>
      </c>
      <c r="C24" s="66"/>
      <c r="D24" s="66"/>
      <c r="E24" s="12"/>
      <c r="F24" s="11">
        <v>224</v>
      </c>
      <c r="G24" s="7"/>
      <c r="H24" s="7"/>
      <c r="I24" s="7"/>
    </row>
    <row r="25" spans="2:9" ht="19.5" customHeight="1">
      <c r="B25" s="66" t="s">
        <v>18</v>
      </c>
      <c r="C25" s="66"/>
      <c r="D25" s="66"/>
      <c r="E25" s="12"/>
      <c r="F25" s="11">
        <v>225</v>
      </c>
      <c r="G25" s="7">
        <v>130000</v>
      </c>
      <c r="H25" s="7">
        <v>90000</v>
      </c>
      <c r="I25" s="7">
        <v>90000</v>
      </c>
    </row>
    <row r="26" spans="2:9" ht="18" customHeight="1">
      <c r="B26" s="66" t="s">
        <v>19</v>
      </c>
      <c r="C26" s="66"/>
      <c r="D26" s="66"/>
      <c r="E26" s="12"/>
      <c r="F26" s="11">
        <v>226</v>
      </c>
      <c r="G26" s="7">
        <v>215000</v>
      </c>
      <c r="H26" s="7">
        <v>280000</v>
      </c>
      <c r="I26" s="7">
        <v>280000</v>
      </c>
    </row>
    <row r="27" spans="2:9" ht="18" customHeight="1">
      <c r="B27" s="66" t="s">
        <v>33</v>
      </c>
      <c r="C27" s="66"/>
      <c r="D27" s="66"/>
      <c r="E27" s="12"/>
      <c r="F27" s="11">
        <v>240</v>
      </c>
      <c r="G27" s="7"/>
      <c r="H27" s="7"/>
      <c r="I27" s="7"/>
    </row>
    <row r="28" spans="2:9" ht="18" customHeight="1">
      <c r="B28" s="68" t="s">
        <v>1</v>
      </c>
      <c r="C28" s="68"/>
      <c r="D28" s="68"/>
      <c r="E28" s="27"/>
      <c r="F28" s="11"/>
      <c r="G28" s="7"/>
      <c r="H28" s="7"/>
      <c r="I28" s="7"/>
    </row>
    <row r="29" spans="2:9" ht="18" customHeight="1">
      <c r="B29" s="66" t="s">
        <v>20</v>
      </c>
      <c r="C29" s="66"/>
      <c r="D29" s="66"/>
      <c r="E29" s="12"/>
      <c r="F29" s="11">
        <v>241</v>
      </c>
      <c r="G29" s="7"/>
      <c r="H29" s="7"/>
      <c r="I29" s="7"/>
    </row>
    <row r="30" spans="2:9" ht="18" customHeight="1">
      <c r="B30" s="66" t="s">
        <v>34</v>
      </c>
      <c r="C30" s="66"/>
      <c r="D30" s="66"/>
      <c r="E30" s="12"/>
      <c r="F30" s="11">
        <v>260</v>
      </c>
      <c r="G30" s="7">
        <f>G32+G33+G34</f>
        <v>5000</v>
      </c>
      <c r="H30" s="7">
        <f>H32+H33+H34</f>
        <v>5000</v>
      </c>
      <c r="I30" s="7">
        <f>I32+I33+I34</f>
        <v>5000</v>
      </c>
    </row>
    <row r="31" spans="2:9" ht="18" customHeight="1">
      <c r="B31" s="68" t="s">
        <v>1</v>
      </c>
      <c r="C31" s="68"/>
      <c r="D31" s="68"/>
      <c r="E31" s="27"/>
      <c r="F31" s="11"/>
      <c r="G31" s="7"/>
      <c r="H31" s="7"/>
      <c r="I31" s="7"/>
    </row>
    <row r="32" spans="2:9" ht="18" customHeight="1">
      <c r="B32" s="66" t="s">
        <v>21</v>
      </c>
      <c r="C32" s="66"/>
      <c r="D32" s="66"/>
      <c r="E32" s="12"/>
      <c r="F32" s="11">
        <v>262</v>
      </c>
      <c r="G32" s="7"/>
      <c r="H32" s="7"/>
      <c r="I32" s="7"/>
    </row>
    <row r="33" spans="2:9" ht="18" customHeight="1">
      <c r="B33" s="71" t="s">
        <v>22</v>
      </c>
      <c r="C33" s="71"/>
      <c r="D33" s="71"/>
      <c r="E33" s="44"/>
      <c r="F33" s="11">
        <v>263</v>
      </c>
      <c r="G33" s="7"/>
      <c r="H33" s="7"/>
      <c r="I33" s="7"/>
    </row>
    <row r="34" spans="2:16" ht="35.25" customHeight="1">
      <c r="B34" s="120" t="s">
        <v>121</v>
      </c>
      <c r="C34" s="121"/>
      <c r="D34" s="122"/>
      <c r="E34" s="58"/>
      <c r="F34" s="59">
        <v>266</v>
      </c>
      <c r="G34" s="50">
        <v>5000</v>
      </c>
      <c r="H34" s="50">
        <v>5000</v>
      </c>
      <c r="I34" s="50">
        <v>5000</v>
      </c>
      <c r="J34" s="78" t="s">
        <v>124</v>
      </c>
      <c r="K34" s="123"/>
      <c r="L34" s="123"/>
      <c r="M34" s="123"/>
      <c r="N34" s="123"/>
      <c r="O34" s="123"/>
      <c r="P34" s="123"/>
    </row>
    <row r="35" spans="2:9" ht="18" customHeight="1">
      <c r="B35" s="66" t="s">
        <v>23</v>
      </c>
      <c r="C35" s="66"/>
      <c r="D35" s="66"/>
      <c r="E35" s="12"/>
      <c r="F35" s="11">
        <v>290</v>
      </c>
      <c r="G35" s="7">
        <v>30000</v>
      </c>
      <c r="H35" s="7">
        <v>30000</v>
      </c>
      <c r="I35" s="7">
        <v>30000</v>
      </c>
    </row>
    <row r="36" spans="2:9" ht="18" customHeight="1">
      <c r="B36" s="66" t="s">
        <v>35</v>
      </c>
      <c r="C36" s="66"/>
      <c r="D36" s="66"/>
      <c r="E36" s="12"/>
      <c r="F36" s="11">
        <v>300</v>
      </c>
      <c r="G36" s="21">
        <f>G38+G39+G40+G41</f>
        <v>3781108.84</v>
      </c>
      <c r="H36" s="21">
        <f>H38+H39+H40+H41</f>
        <v>3426360</v>
      </c>
      <c r="I36" s="21">
        <f>I38+I39+I40+I41</f>
        <v>3426360</v>
      </c>
    </row>
    <row r="37" spans="2:9" ht="18" customHeight="1">
      <c r="B37" s="68" t="s">
        <v>1</v>
      </c>
      <c r="C37" s="68"/>
      <c r="D37" s="68"/>
      <c r="E37" s="27"/>
      <c r="F37" s="11"/>
      <c r="G37" s="7"/>
      <c r="H37" s="7"/>
      <c r="I37" s="7"/>
    </row>
    <row r="38" spans="2:9" ht="18" customHeight="1">
      <c r="B38" s="66" t="s">
        <v>24</v>
      </c>
      <c r="C38" s="66"/>
      <c r="D38" s="66"/>
      <c r="E38" s="12"/>
      <c r="F38" s="11">
        <v>310</v>
      </c>
      <c r="G38" s="7">
        <v>30000</v>
      </c>
      <c r="H38" s="7">
        <v>50000</v>
      </c>
      <c r="I38" s="7">
        <v>50000</v>
      </c>
    </row>
    <row r="39" spans="2:9" ht="18" customHeight="1">
      <c r="B39" s="66" t="s">
        <v>25</v>
      </c>
      <c r="C39" s="66"/>
      <c r="D39" s="66"/>
      <c r="E39" s="30"/>
      <c r="F39" s="18">
        <v>320</v>
      </c>
      <c r="G39" s="7"/>
      <c r="H39" s="7"/>
      <c r="I39" s="7"/>
    </row>
    <row r="40" spans="2:9" ht="18" customHeight="1">
      <c r="B40" s="66" t="s">
        <v>26</v>
      </c>
      <c r="C40" s="66"/>
      <c r="D40" s="66"/>
      <c r="E40" s="8"/>
      <c r="F40" s="17">
        <v>330</v>
      </c>
      <c r="G40" s="7"/>
      <c r="H40" s="7"/>
      <c r="I40" s="7"/>
    </row>
    <row r="41" spans="2:9" ht="15.75" customHeight="1">
      <c r="B41" s="66" t="s">
        <v>27</v>
      </c>
      <c r="C41" s="66"/>
      <c r="D41" s="66"/>
      <c r="E41" s="12"/>
      <c r="F41" s="11">
        <v>340</v>
      </c>
      <c r="G41" s="7">
        <v>3751108.84</v>
      </c>
      <c r="H41" s="7">
        <v>3376360</v>
      </c>
      <c r="I41" s="7">
        <v>3376360</v>
      </c>
    </row>
    <row r="42" spans="2:9" ht="18" customHeight="1">
      <c r="B42" s="128" t="s">
        <v>36</v>
      </c>
      <c r="C42" s="66"/>
      <c r="D42" s="66"/>
      <c r="E42" s="14"/>
      <c r="F42" s="11">
        <v>500</v>
      </c>
      <c r="G42" s="7"/>
      <c r="H42" s="7"/>
      <c r="I42" s="7"/>
    </row>
    <row r="43" spans="2:9" ht="15" customHeight="1">
      <c r="B43" s="129" t="s">
        <v>1</v>
      </c>
      <c r="C43" s="130"/>
      <c r="D43" s="130"/>
      <c r="E43" s="27"/>
      <c r="F43" s="11"/>
      <c r="G43" s="7"/>
      <c r="H43" s="7"/>
      <c r="I43" s="7"/>
    </row>
    <row r="44" spans="2:9" ht="29.25" customHeight="1">
      <c r="B44" s="124" t="s">
        <v>29</v>
      </c>
      <c r="C44" s="125"/>
      <c r="D44" s="65"/>
      <c r="E44" s="12"/>
      <c r="F44" s="11">
        <v>520</v>
      </c>
      <c r="G44" s="7"/>
      <c r="H44" s="7"/>
      <c r="I44" s="7"/>
    </row>
    <row r="45" spans="2:9" ht="18" customHeight="1">
      <c r="B45" s="124" t="s">
        <v>28</v>
      </c>
      <c r="C45" s="125"/>
      <c r="D45" s="65"/>
      <c r="E45" s="12"/>
      <c r="F45" s="11">
        <v>530</v>
      </c>
      <c r="G45" s="7"/>
      <c r="H45" s="7"/>
      <c r="I45" s="7"/>
    </row>
    <row r="46" spans="2:7" ht="15.75" customHeight="1">
      <c r="B46" s="5"/>
      <c r="C46" s="5"/>
      <c r="D46" s="5"/>
      <c r="E46" s="5"/>
      <c r="F46" s="1"/>
      <c r="G46" s="5"/>
    </row>
  </sheetData>
  <sheetProtection/>
  <mergeCells count="47">
    <mergeCell ref="J17:K17"/>
    <mergeCell ref="J34:P34"/>
    <mergeCell ref="I7:I9"/>
    <mergeCell ref="B45:D45"/>
    <mergeCell ref="G7:G9"/>
    <mergeCell ref="B43:D43"/>
    <mergeCell ref="B44:D44"/>
    <mergeCell ref="B27:D27"/>
    <mergeCell ref="B28:D28"/>
    <mergeCell ref="F7:F9"/>
    <mergeCell ref="B42:D42"/>
    <mergeCell ref="B32:D32"/>
    <mergeCell ref="B38:D38"/>
    <mergeCell ref="B39:D39"/>
    <mergeCell ref="B40:D40"/>
    <mergeCell ref="B41:D41"/>
    <mergeCell ref="B36:D36"/>
    <mergeCell ref="B37:D37"/>
    <mergeCell ref="B35:D35"/>
    <mergeCell ref="B26:D26"/>
    <mergeCell ref="B34:D34"/>
    <mergeCell ref="B29:D29"/>
    <mergeCell ref="B30:D30"/>
    <mergeCell ref="B31:D31"/>
    <mergeCell ref="B33:D33"/>
    <mergeCell ref="B20:D20"/>
    <mergeCell ref="B21:D21"/>
    <mergeCell ref="B22:D22"/>
    <mergeCell ref="B23:D23"/>
    <mergeCell ref="B24:D24"/>
    <mergeCell ref="B25:D25"/>
    <mergeCell ref="B14:D14"/>
    <mergeCell ref="B15:D15"/>
    <mergeCell ref="B16:D16"/>
    <mergeCell ref="B17:D17"/>
    <mergeCell ref="B18:D18"/>
    <mergeCell ref="B19:D19"/>
    <mergeCell ref="B10:D10"/>
    <mergeCell ref="B11:D11"/>
    <mergeCell ref="B12:D12"/>
    <mergeCell ref="B13:D13"/>
    <mergeCell ref="E7:E9"/>
    <mergeCell ref="F1:H1"/>
    <mergeCell ref="G2:H2"/>
    <mergeCell ref="H7:H9"/>
    <mergeCell ref="B4:H4"/>
    <mergeCell ref="B7:D9"/>
  </mergeCells>
  <printOptions/>
  <pageMargins left="0.1968503937007874" right="0.1968503937007874" top="0" bottom="0" header="0.31496062992125984" footer="0.31496062992125984"/>
  <pageSetup horizontalDpi="600" verticalDpi="600" orientation="portrait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P45"/>
  <sheetViews>
    <sheetView view="pageBreakPreview" zoomScale="90" zoomScaleSheetLayoutView="90" zoomScalePageLayoutView="0" workbookViewId="0" topLeftCell="A13">
      <selection activeCell="G21" sqref="G21"/>
    </sheetView>
  </sheetViews>
  <sheetFormatPr defaultColWidth="9.00390625" defaultRowHeight="12.75"/>
  <cols>
    <col min="1" max="1" width="1.875" style="2" customWidth="1"/>
    <col min="2" max="2" width="10.75390625" style="2" customWidth="1"/>
    <col min="3" max="3" width="13.125" style="2" customWidth="1"/>
    <col min="4" max="4" width="20.25390625" style="2" customWidth="1"/>
    <col min="5" max="5" width="7.875" style="2" customWidth="1"/>
    <col min="6" max="6" width="9.75390625" style="3" customWidth="1"/>
    <col min="7" max="7" width="16.75390625" style="2" customWidth="1"/>
    <col min="8" max="8" width="16.125" style="2" customWidth="1"/>
    <col min="9" max="9" width="14.75390625" style="2" customWidth="1"/>
    <col min="10" max="10" width="23.25390625" style="2" customWidth="1"/>
    <col min="11" max="11" width="14.375" style="2" customWidth="1"/>
    <col min="12" max="12" width="11.875" style="2" customWidth="1"/>
    <col min="13" max="13" width="8.75390625" style="2" customWidth="1"/>
    <col min="14" max="14" width="15.25390625" style="2" customWidth="1"/>
    <col min="15" max="15" width="9.00390625" style="2" customWidth="1"/>
    <col min="16" max="16" width="11.125" style="2" customWidth="1"/>
    <col min="17" max="16384" width="9.125" style="2" customWidth="1"/>
  </cols>
  <sheetData>
    <row r="1" spans="6:8" ht="62.25" customHeight="1">
      <c r="F1" s="69" t="s">
        <v>118</v>
      </c>
      <c r="G1" s="69"/>
      <c r="H1" s="69"/>
    </row>
    <row r="2" spans="7:8" ht="13.5" customHeight="1">
      <c r="G2" s="102" t="str">
        <f>'прилож.фин.обес.'!G2</f>
        <v>от  " 17 " сентября  2019  г. </v>
      </c>
      <c r="H2" s="102"/>
    </row>
    <row r="3" ht="13.5" customHeight="1">
      <c r="G3" s="31"/>
    </row>
    <row r="4" spans="2:8" ht="49.5" customHeight="1">
      <c r="B4" s="100" t="s">
        <v>48</v>
      </c>
      <c r="C4" s="100"/>
      <c r="D4" s="100"/>
      <c r="E4" s="100"/>
      <c r="F4" s="100"/>
      <c r="G4" s="100"/>
      <c r="H4" s="100"/>
    </row>
    <row r="5" spans="2:9" ht="15" customHeight="1">
      <c r="B5" s="23"/>
      <c r="C5" s="23"/>
      <c r="D5" s="23"/>
      <c r="E5" s="23"/>
      <c r="F5" s="23"/>
      <c r="G5" s="52" t="s">
        <v>104</v>
      </c>
      <c r="H5" s="52" t="s">
        <v>113</v>
      </c>
      <c r="I5" s="52" t="s">
        <v>116</v>
      </c>
    </row>
    <row r="6" spans="2:9" ht="15.75" customHeight="1">
      <c r="B6" s="126" t="s">
        <v>0</v>
      </c>
      <c r="C6" s="126"/>
      <c r="D6" s="126"/>
      <c r="E6" s="116" t="s">
        <v>45</v>
      </c>
      <c r="F6" s="138" t="s">
        <v>46</v>
      </c>
      <c r="G6" s="114" t="s">
        <v>49</v>
      </c>
      <c r="H6" s="114" t="s">
        <v>49</v>
      </c>
      <c r="I6" s="114" t="s">
        <v>49</v>
      </c>
    </row>
    <row r="7" spans="2:9" ht="40.5" customHeight="1">
      <c r="B7" s="126"/>
      <c r="C7" s="126"/>
      <c r="D7" s="126"/>
      <c r="E7" s="117"/>
      <c r="F7" s="139"/>
      <c r="G7" s="114"/>
      <c r="H7" s="114"/>
      <c r="I7" s="114"/>
    </row>
    <row r="8" spans="2:9" ht="20.25" customHeight="1">
      <c r="B8" s="126"/>
      <c r="C8" s="126"/>
      <c r="D8" s="126"/>
      <c r="E8" s="118"/>
      <c r="F8" s="140"/>
      <c r="G8" s="114"/>
      <c r="H8" s="114"/>
      <c r="I8" s="114"/>
    </row>
    <row r="9" spans="2:9" ht="30" customHeight="1">
      <c r="B9" s="66" t="s">
        <v>9</v>
      </c>
      <c r="C9" s="66"/>
      <c r="D9" s="66"/>
      <c r="E9" s="7"/>
      <c r="F9" s="6" t="s">
        <v>10</v>
      </c>
      <c r="G9" s="7"/>
      <c r="H9" s="7"/>
      <c r="I9" s="7"/>
    </row>
    <row r="10" spans="2:13" ht="24.75" customHeight="1">
      <c r="B10" s="101" t="s">
        <v>3</v>
      </c>
      <c r="C10" s="101"/>
      <c r="D10" s="101"/>
      <c r="E10" s="22"/>
      <c r="F10" s="6" t="s">
        <v>10</v>
      </c>
      <c r="G10" s="7">
        <v>14978055</v>
      </c>
      <c r="H10" s="7">
        <v>15077900</v>
      </c>
      <c r="I10" s="7">
        <v>12913800</v>
      </c>
      <c r="K10" s="54">
        <f>G9+G10-G11</f>
        <v>0</v>
      </c>
      <c r="L10" s="54">
        <f>H9+H10-H11</f>
        <v>0</v>
      </c>
      <c r="M10" s="54">
        <f>I9+I10-I11</f>
        <v>0</v>
      </c>
    </row>
    <row r="11" spans="2:9" s="13" customFormat="1" ht="22.5" customHeight="1">
      <c r="B11" s="101" t="s">
        <v>5</v>
      </c>
      <c r="C11" s="101"/>
      <c r="D11" s="101"/>
      <c r="E11" s="22"/>
      <c r="F11" s="9">
        <v>900</v>
      </c>
      <c r="G11" s="20">
        <f>G13+G18+G26+G29+G35+G41+G34</f>
        <v>14978055</v>
      </c>
      <c r="H11" s="20">
        <f>H13+H18+H26+H29+H35+H41+H34</f>
        <v>15077900</v>
      </c>
      <c r="I11" s="20">
        <f>I13+I18+I26+I29+I35+I41+I34</f>
        <v>12913800</v>
      </c>
    </row>
    <row r="12" spans="2:9" ht="18" customHeight="1">
      <c r="B12" s="66" t="s">
        <v>4</v>
      </c>
      <c r="C12" s="66"/>
      <c r="D12" s="66"/>
      <c r="E12" s="7"/>
      <c r="F12" s="6"/>
      <c r="G12" s="7"/>
      <c r="H12" s="7"/>
      <c r="I12" s="7"/>
    </row>
    <row r="13" spans="2:9" ht="30.75" customHeight="1">
      <c r="B13" s="96" t="s">
        <v>31</v>
      </c>
      <c r="C13" s="96"/>
      <c r="D13" s="96"/>
      <c r="E13" s="36"/>
      <c r="F13" s="42">
        <v>210</v>
      </c>
      <c r="G13" s="21">
        <f>G15+G16+G17</f>
        <v>14618055</v>
      </c>
      <c r="H13" s="21">
        <f>H15+H16+H17</f>
        <v>14800100</v>
      </c>
      <c r="I13" s="21">
        <f>I15+I16+I17</f>
        <v>12644100</v>
      </c>
    </row>
    <row r="14" spans="2:9" ht="21.75" customHeight="1">
      <c r="B14" s="68" t="s">
        <v>1</v>
      </c>
      <c r="C14" s="68"/>
      <c r="D14" s="68"/>
      <c r="E14" s="33"/>
      <c r="F14" s="7"/>
      <c r="G14" s="7"/>
      <c r="H14" s="7"/>
      <c r="I14" s="7"/>
    </row>
    <row r="15" spans="2:9" ht="19.5" customHeight="1">
      <c r="B15" s="66" t="s">
        <v>11</v>
      </c>
      <c r="C15" s="66"/>
      <c r="D15" s="66"/>
      <c r="E15" s="7"/>
      <c r="F15" s="42">
        <v>211</v>
      </c>
      <c r="G15" s="7">
        <v>11759292</v>
      </c>
      <c r="H15" s="7">
        <v>11361100</v>
      </c>
      <c r="I15" s="7">
        <v>9711300</v>
      </c>
    </row>
    <row r="16" spans="2:11" s="55" customFormat="1" ht="19.5" customHeight="1">
      <c r="B16" s="135" t="s">
        <v>12</v>
      </c>
      <c r="C16" s="135"/>
      <c r="D16" s="135"/>
      <c r="E16" s="61"/>
      <c r="F16" s="62">
        <v>212</v>
      </c>
      <c r="G16" s="63"/>
      <c r="H16" s="63"/>
      <c r="I16" s="63"/>
      <c r="J16" s="136"/>
      <c r="K16" s="137"/>
    </row>
    <row r="17" spans="2:9" ht="19.5" customHeight="1">
      <c r="B17" s="66" t="s">
        <v>13</v>
      </c>
      <c r="C17" s="66"/>
      <c r="D17" s="66"/>
      <c r="E17" s="7"/>
      <c r="F17" s="42">
        <v>213</v>
      </c>
      <c r="G17" s="7">
        <v>2858763</v>
      </c>
      <c r="H17" s="7">
        <v>3439000</v>
      </c>
      <c r="I17" s="7">
        <v>2932800</v>
      </c>
    </row>
    <row r="18" spans="2:9" ht="19.5" customHeight="1">
      <c r="B18" s="66" t="s">
        <v>32</v>
      </c>
      <c r="C18" s="66"/>
      <c r="D18" s="66"/>
      <c r="E18" s="7"/>
      <c r="F18" s="42">
        <v>220</v>
      </c>
      <c r="G18" s="21">
        <f>G20+G21+G22+G23+G24+G25</f>
        <v>250000</v>
      </c>
      <c r="H18" s="21">
        <f>H20+H21+H22+H23+H24+H25</f>
        <v>72500</v>
      </c>
      <c r="I18" s="21">
        <f>I20+I21+I22+I23+I24+I25</f>
        <v>72500</v>
      </c>
    </row>
    <row r="19" spans="2:9" ht="19.5" customHeight="1">
      <c r="B19" s="68" t="s">
        <v>1</v>
      </c>
      <c r="C19" s="68"/>
      <c r="D19" s="68"/>
      <c r="E19" s="33"/>
      <c r="F19" s="42"/>
      <c r="G19" s="7"/>
      <c r="H19" s="7"/>
      <c r="I19" s="7"/>
    </row>
    <row r="20" spans="2:9" ht="19.5" customHeight="1">
      <c r="B20" s="66" t="s">
        <v>14</v>
      </c>
      <c r="C20" s="66"/>
      <c r="D20" s="66"/>
      <c r="E20" s="7"/>
      <c r="F20" s="42">
        <v>221</v>
      </c>
      <c r="G20" s="7"/>
      <c r="H20" s="7"/>
      <c r="I20" s="7"/>
    </row>
    <row r="21" spans="2:9" ht="19.5" customHeight="1">
      <c r="B21" s="66" t="s">
        <v>15</v>
      </c>
      <c r="C21" s="66"/>
      <c r="D21" s="66"/>
      <c r="E21" s="7"/>
      <c r="F21" s="42">
        <v>222</v>
      </c>
      <c r="G21" s="7"/>
      <c r="H21" s="7"/>
      <c r="I21" s="7"/>
    </row>
    <row r="22" spans="2:9" ht="19.5" customHeight="1">
      <c r="B22" s="66" t="s">
        <v>16</v>
      </c>
      <c r="C22" s="66"/>
      <c r="D22" s="66"/>
      <c r="E22" s="7"/>
      <c r="F22" s="42">
        <v>223</v>
      </c>
      <c r="G22" s="7"/>
      <c r="H22" s="7"/>
      <c r="I22" s="7"/>
    </row>
    <row r="23" spans="2:9" ht="19.5" customHeight="1">
      <c r="B23" s="66" t="s">
        <v>17</v>
      </c>
      <c r="C23" s="66"/>
      <c r="D23" s="66"/>
      <c r="E23" s="7"/>
      <c r="F23" s="42">
        <v>224</v>
      </c>
      <c r="G23" s="7"/>
      <c r="H23" s="7"/>
      <c r="I23" s="7"/>
    </row>
    <row r="24" spans="2:9" ht="19.5" customHeight="1">
      <c r="B24" s="66" t="s">
        <v>18</v>
      </c>
      <c r="C24" s="66"/>
      <c r="D24" s="66"/>
      <c r="E24" s="7"/>
      <c r="F24" s="42">
        <v>225</v>
      </c>
      <c r="G24" s="7"/>
      <c r="H24" s="7"/>
      <c r="I24" s="7"/>
    </row>
    <row r="25" spans="2:9" ht="18" customHeight="1">
      <c r="B25" s="66" t="s">
        <v>19</v>
      </c>
      <c r="C25" s="66"/>
      <c r="D25" s="66"/>
      <c r="E25" s="7"/>
      <c r="F25" s="42">
        <v>226</v>
      </c>
      <c r="G25" s="7">
        <v>250000</v>
      </c>
      <c r="H25" s="7">
        <v>72500</v>
      </c>
      <c r="I25" s="7">
        <v>72500</v>
      </c>
    </row>
    <row r="26" spans="2:9" ht="18" customHeight="1">
      <c r="B26" s="66" t="s">
        <v>33</v>
      </c>
      <c r="C26" s="66"/>
      <c r="D26" s="66"/>
      <c r="E26" s="7"/>
      <c r="F26" s="42">
        <v>240</v>
      </c>
      <c r="G26" s="7"/>
      <c r="H26" s="7"/>
      <c r="I26" s="7"/>
    </row>
    <row r="27" spans="2:9" ht="18" customHeight="1">
      <c r="B27" s="68" t="s">
        <v>1</v>
      </c>
      <c r="C27" s="68"/>
      <c r="D27" s="68"/>
      <c r="E27" s="33"/>
      <c r="F27" s="42"/>
      <c r="G27" s="7"/>
      <c r="H27" s="7"/>
      <c r="I27" s="7"/>
    </row>
    <row r="28" spans="2:9" ht="18" customHeight="1">
      <c r="B28" s="66" t="s">
        <v>20</v>
      </c>
      <c r="C28" s="66"/>
      <c r="D28" s="66"/>
      <c r="E28" s="7"/>
      <c r="F28" s="42">
        <v>241</v>
      </c>
      <c r="G28" s="7"/>
      <c r="H28" s="7"/>
      <c r="I28" s="7"/>
    </row>
    <row r="29" spans="2:9" ht="18" customHeight="1">
      <c r="B29" s="66" t="s">
        <v>34</v>
      </c>
      <c r="C29" s="66"/>
      <c r="D29" s="66"/>
      <c r="E29" s="7"/>
      <c r="F29" s="42">
        <v>260</v>
      </c>
      <c r="G29" s="7">
        <f>G31+G32+G33</f>
        <v>100000</v>
      </c>
      <c r="H29" s="7">
        <f>H31+H32+H33</f>
        <v>0</v>
      </c>
      <c r="I29" s="7">
        <f>I31+I32+I33</f>
        <v>0</v>
      </c>
    </row>
    <row r="30" spans="2:9" ht="18" customHeight="1">
      <c r="B30" s="68" t="s">
        <v>1</v>
      </c>
      <c r="C30" s="68"/>
      <c r="D30" s="68"/>
      <c r="E30" s="33"/>
      <c r="F30" s="42"/>
      <c r="G30" s="7"/>
      <c r="H30" s="7"/>
      <c r="I30" s="7"/>
    </row>
    <row r="31" spans="2:9" ht="18" customHeight="1">
      <c r="B31" s="66" t="s">
        <v>21</v>
      </c>
      <c r="C31" s="66"/>
      <c r="D31" s="66"/>
      <c r="E31" s="7"/>
      <c r="F31" s="42">
        <v>262</v>
      </c>
      <c r="G31" s="7"/>
      <c r="H31" s="7"/>
      <c r="I31" s="7"/>
    </row>
    <row r="32" spans="2:9" ht="18" customHeight="1">
      <c r="B32" s="71" t="s">
        <v>22</v>
      </c>
      <c r="C32" s="71"/>
      <c r="D32" s="71"/>
      <c r="E32" s="34"/>
      <c r="F32" s="42">
        <v>263</v>
      </c>
      <c r="G32" s="7"/>
      <c r="H32" s="7"/>
      <c r="I32" s="7"/>
    </row>
    <row r="33" spans="2:16" ht="35.25" customHeight="1">
      <c r="B33" s="120" t="s">
        <v>121</v>
      </c>
      <c r="C33" s="121"/>
      <c r="D33" s="122"/>
      <c r="E33" s="58"/>
      <c r="F33" s="59">
        <v>266</v>
      </c>
      <c r="G33" s="50">
        <v>100000</v>
      </c>
      <c r="H33" s="50"/>
      <c r="I33" s="50"/>
      <c r="J33" s="78" t="s">
        <v>124</v>
      </c>
      <c r="K33" s="123"/>
      <c r="L33" s="123"/>
      <c r="M33" s="123"/>
      <c r="N33" s="123"/>
      <c r="O33" s="123"/>
      <c r="P33" s="123"/>
    </row>
    <row r="34" spans="2:9" ht="18" customHeight="1">
      <c r="B34" s="66" t="s">
        <v>23</v>
      </c>
      <c r="C34" s="66"/>
      <c r="D34" s="66"/>
      <c r="E34" s="7"/>
      <c r="F34" s="42">
        <v>290</v>
      </c>
      <c r="G34" s="7"/>
      <c r="H34" s="7"/>
      <c r="I34" s="7"/>
    </row>
    <row r="35" spans="2:9" ht="18" customHeight="1">
      <c r="B35" s="66" t="s">
        <v>35</v>
      </c>
      <c r="C35" s="66"/>
      <c r="D35" s="66"/>
      <c r="E35" s="7"/>
      <c r="F35" s="42">
        <v>300</v>
      </c>
      <c r="G35" s="21">
        <f>G37+G38+G39+G40</f>
        <v>10000</v>
      </c>
      <c r="H35" s="21">
        <f>H37+H38+H39+H40</f>
        <v>205300</v>
      </c>
      <c r="I35" s="21">
        <f>I37+I38+I39+I40</f>
        <v>197200</v>
      </c>
    </row>
    <row r="36" spans="2:9" ht="18" customHeight="1">
      <c r="B36" s="68" t="s">
        <v>1</v>
      </c>
      <c r="C36" s="68"/>
      <c r="D36" s="68"/>
      <c r="E36" s="33"/>
      <c r="F36" s="42"/>
      <c r="G36" s="7"/>
      <c r="H36" s="7"/>
      <c r="I36" s="7"/>
    </row>
    <row r="37" spans="2:9" ht="18" customHeight="1">
      <c r="B37" s="66" t="s">
        <v>24</v>
      </c>
      <c r="C37" s="66"/>
      <c r="D37" s="66"/>
      <c r="E37" s="7"/>
      <c r="F37" s="42">
        <v>310</v>
      </c>
      <c r="G37" s="7"/>
      <c r="H37" s="7"/>
      <c r="I37" s="7"/>
    </row>
    <row r="38" spans="2:9" ht="18" customHeight="1">
      <c r="B38" s="66" t="s">
        <v>25</v>
      </c>
      <c r="C38" s="66"/>
      <c r="D38" s="66"/>
      <c r="E38" s="7"/>
      <c r="F38" s="42">
        <v>320</v>
      </c>
      <c r="G38" s="7"/>
      <c r="H38" s="7"/>
      <c r="I38" s="7"/>
    </row>
    <row r="39" spans="2:9" ht="18" customHeight="1">
      <c r="B39" s="66" t="s">
        <v>26</v>
      </c>
      <c r="C39" s="66"/>
      <c r="D39" s="66"/>
      <c r="E39" s="7"/>
      <c r="F39" s="42">
        <v>330</v>
      </c>
      <c r="G39" s="7"/>
      <c r="H39" s="7"/>
      <c r="I39" s="7"/>
    </row>
    <row r="40" spans="2:9" ht="15.75" customHeight="1">
      <c r="B40" s="66" t="s">
        <v>27</v>
      </c>
      <c r="C40" s="66"/>
      <c r="D40" s="66"/>
      <c r="E40" s="7"/>
      <c r="F40" s="42">
        <v>340</v>
      </c>
      <c r="G40" s="7">
        <v>10000</v>
      </c>
      <c r="H40" s="7">
        <v>205300</v>
      </c>
      <c r="I40" s="7">
        <v>197200</v>
      </c>
    </row>
    <row r="41" spans="2:9" ht="18" customHeight="1">
      <c r="B41" s="66" t="s">
        <v>36</v>
      </c>
      <c r="C41" s="66"/>
      <c r="D41" s="66"/>
      <c r="E41" s="7"/>
      <c r="F41" s="42">
        <v>500</v>
      </c>
      <c r="G41" s="7"/>
      <c r="H41" s="7"/>
      <c r="I41" s="7"/>
    </row>
    <row r="42" spans="2:9" ht="15" customHeight="1">
      <c r="B42" s="68" t="s">
        <v>1</v>
      </c>
      <c r="C42" s="68"/>
      <c r="D42" s="68"/>
      <c r="E42" s="33"/>
      <c r="F42" s="42"/>
      <c r="G42" s="7"/>
      <c r="H42" s="7"/>
      <c r="I42" s="7"/>
    </row>
    <row r="43" spans="2:9" ht="29.25" customHeight="1">
      <c r="B43" s="66" t="s">
        <v>29</v>
      </c>
      <c r="C43" s="66"/>
      <c r="D43" s="66"/>
      <c r="E43" s="7"/>
      <c r="F43" s="42">
        <v>520</v>
      </c>
      <c r="G43" s="7"/>
      <c r="H43" s="7"/>
      <c r="I43" s="7"/>
    </row>
    <row r="44" spans="2:9" ht="18" customHeight="1">
      <c r="B44" s="124" t="s">
        <v>28</v>
      </c>
      <c r="C44" s="125"/>
      <c r="D44" s="65"/>
      <c r="E44" s="12"/>
      <c r="F44" s="11">
        <v>530</v>
      </c>
      <c r="G44" s="7"/>
      <c r="H44" s="7"/>
      <c r="I44" s="7"/>
    </row>
    <row r="45" spans="2:7" ht="15.75" customHeight="1">
      <c r="B45" s="5"/>
      <c r="C45" s="5"/>
      <c r="D45" s="5"/>
      <c r="E45" s="5"/>
      <c r="F45" s="1"/>
      <c r="G45" s="5"/>
    </row>
  </sheetData>
  <sheetProtection/>
  <mergeCells count="47">
    <mergeCell ref="J33:P33"/>
    <mergeCell ref="J16:K16"/>
    <mergeCell ref="I6:I8"/>
    <mergeCell ref="B44:D44"/>
    <mergeCell ref="B4:H4"/>
    <mergeCell ref="G6:G8"/>
    <mergeCell ref="B6:D8"/>
    <mergeCell ref="F6:F8"/>
    <mergeCell ref="E6:E8"/>
    <mergeCell ref="B38:D38"/>
    <mergeCell ref="B39:D39"/>
    <mergeCell ref="B40:D40"/>
    <mergeCell ref="B41:D41"/>
    <mergeCell ref="B42:D42"/>
    <mergeCell ref="B43:D43"/>
    <mergeCell ref="B31:D31"/>
    <mergeCell ref="B32:D32"/>
    <mergeCell ref="B34:D34"/>
    <mergeCell ref="B35:D35"/>
    <mergeCell ref="B36:D36"/>
    <mergeCell ref="B37:D37"/>
    <mergeCell ref="B33:D33"/>
    <mergeCell ref="B25:D25"/>
    <mergeCell ref="B26:D26"/>
    <mergeCell ref="B27:D27"/>
    <mergeCell ref="B28:D28"/>
    <mergeCell ref="B29:D29"/>
    <mergeCell ref="B30:D30"/>
    <mergeCell ref="B19:D19"/>
    <mergeCell ref="B20:D20"/>
    <mergeCell ref="B21:D21"/>
    <mergeCell ref="B22:D22"/>
    <mergeCell ref="B23:D23"/>
    <mergeCell ref="B24:D24"/>
    <mergeCell ref="B13:D13"/>
    <mergeCell ref="B14:D14"/>
    <mergeCell ref="B15:D15"/>
    <mergeCell ref="B16:D16"/>
    <mergeCell ref="B17:D17"/>
    <mergeCell ref="B18:D18"/>
    <mergeCell ref="B9:D9"/>
    <mergeCell ref="B10:D10"/>
    <mergeCell ref="B11:D11"/>
    <mergeCell ref="F1:H1"/>
    <mergeCell ref="G2:H2"/>
    <mergeCell ref="B12:D12"/>
    <mergeCell ref="H6:H8"/>
  </mergeCells>
  <printOptions/>
  <pageMargins left="0.1968503937007874" right="0.1968503937007874" top="0.1968503937007874" bottom="0" header="0.5118110236220472" footer="0.5118110236220472"/>
  <pageSetup horizontalDpi="600" verticalDpi="600" orientation="portrait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N21"/>
  <sheetViews>
    <sheetView view="pageBreakPreview" zoomScale="70" zoomScaleSheetLayoutView="70" workbookViewId="0" topLeftCell="A1">
      <selection activeCell="H16" sqref="H16"/>
    </sheetView>
  </sheetViews>
  <sheetFormatPr defaultColWidth="9.00390625" defaultRowHeight="12.75"/>
  <cols>
    <col min="1" max="1" width="2.25390625" style="2" customWidth="1"/>
    <col min="2" max="2" width="16.875" style="2" customWidth="1"/>
    <col min="3" max="3" width="4.25390625" style="2" customWidth="1"/>
    <col min="4" max="4" width="5.375" style="2" customWidth="1"/>
    <col min="5" max="5" width="7.125" style="2" customWidth="1"/>
    <col min="6" max="6" width="13.875" style="2" customWidth="1"/>
    <col min="7" max="7" width="18.125" style="2" customWidth="1"/>
    <col min="8" max="8" width="20.25390625" style="2" customWidth="1"/>
    <col min="9" max="9" width="14.00390625" style="2" customWidth="1"/>
    <col min="10" max="10" width="17.75390625" style="2" customWidth="1"/>
    <col min="11" max="11" width="15.125" style="2" customWidth="1"/>
    <col min="12" max="12" width="14.25390625" style="2" customWidth="1"/>
    <col min="13" max="13" width="17.125" style="2" customWidth="1"/>
    <col min="14" max="14" width="15.75390625" style="2" customWidth="1"/>
    <col min="15" max="16384" width="9.125" style="2" customWidth="1"/>
  </cols>
  <sheetData>
    <row r="1" spans="2:8" ht="15">
      <c r="B1" s="147" t="s">
        <v>65</v>
      </c>
      <c r="C1" s="147"/>
      <c r="D1" s="147"/>
      <c r="E1" s="147"/>
      <c r="F1" s="147"/>
      <c r="G1" s="147"/>
      <c r="H1" s="147"/>
    </row>
    <row r="3" spans="2:14" ht="45.75" customHeight="1">
      <c r="B3" s="148" t="s">
        <v>0</v>
      </c>
      <c r="C3" s="149"/>
      <c r="D3" s="154" t="s">
        <v>45</v>
      </c>
      <c r="E3" s="157" t="s">
        <v>66</v>
      </c>
      <c r="F3" s="114" t="s">
        <v>67</v>
      </c>
      <c r="G3" s="114"/>
      <c r="H3" s="114"/>
      <c r="I3" s="114"/>
      <c r="J3" s="114"/>
      <c r="K3" s="114"/>
      <c r="L3" s="114"/>
      <c r="M3" s="114"/>
      <c r="N3" s="114"/>
    </row>
    <row r="4" spans="2:14" ht="16.5" customHeight="1">
      <c r="B4" s="150"/>
      <c r="C4" s="151"/>
      <c r="D4" s="155"/>
      <c r="E4" s="158"/>
      <c r="F4" s="143">
        <v>2019</v>
      </c>
      <c r="G4" s="144"/>
      <c r="H4" s="145"/>
      <c r="I4" s="143">
        <v>2020</v>
      </c>
      <c r="J4" s="144"/>
      <c r="K4" s="145"/>
      <c r="L4" s="143">
        <v>2021</v>
      </c>
      <c r="M4" s="144"/>
      <c r="N4" s="145"/>
    </row>
    <row r="5" spans="2:14" ht="15" customHeight="1">
      <c r="B5" s="150"/>
      <c r="C5" s="151"/>
      <c r="D5" s="155"/>
      <c r="E5" s="158"/>
      <c r="F5" s="160" t="s">
        <v>68</v>
      </c>
      <c r="G5" s="141" t="s">
        <v>2</v>
      </c>
      <c r="H5" s="142"/>
      <c r="I5" s="160" t="s">
        <v>68</v>
      </c>
      <c r="J5" s="141" t="s">
        <v>2</v>
      </c>
      <c r="K5" s="142"/>
      <c r="L5" s="160" t="s">
        <v>68</v>
      </c>
      <c r="M5" s="141" t="s">
        <v>2</v>
      </c>
      <c r="N5" s="142"/>
    </row>
    <row r="6" spans="2:14" ht="120" customHeight="1">
      <c r="B6" s="152"/>
      <c r="C6" s="153"/>
      <c r="D6" s="156"/>
      <c r="E6" s="159"/>
      <c r="F6" s="161"/>
      <c r="G6" s="40" t="s">
        <v>69</v>
      </c>
      <c r="H6" s="40" t="s">
        <v>70</v>
      </c>
      <c r="I6" s="161"/>
      <c r="J6" s="40" t="s">
        <v>69</v>
      </c>
      <c r="K6" s="40" t="s">
        <v>70</v>
      </c>
      <c r="L6" s="161"/>
      <c r="M6" s="40" t="s">
        <v>69</v>
      </c>
      <c r="N6" s="40" t="s">
        <v>70</v>
      </c>
    </row>
    <row r="7" spans="2:14" ht="66.75" customHeight="1">
      <c r="B7" s="68" t="s">
        <v>71</v>
      </c>
      <c r="C7" s="68"/>
      <c r="D7" s="7">
        <v>1</v>
      </c>
      <c r="E7" s="6" t="s">
        <v>10</v>
      </c>
      <c r="F7" s="7">
        <f>G7+H7</f>
        <v>7260459.84</v>
      </c>
      <c r="G7" s="21">
        <f>'раздел 3 2019'!E51+'раздел 3 2019'!E52+'раздел 3 2019'!E53+'раздел 3 2019'!E54</f>
        <v>7260459.84</v>
      </c>
      <c r="H7" s="7"/>
      <c r="I7" s="7">
        <f>J7+K7</f>
        <v>6375164</v>
      </c>
      <c r="J7" s="21">
        <f>'2020'!E32+'2020'!E33+'2020'!E34+'2020'!E35</f>
        <v>6375164</v>
      </c>
      <c r="K7" s="7"/>
      <c r="L7" s="7">
        <f>M7+N7</f>
        <v>6032360</v>
      </c>
      <c r="M7" s="21">
        <f>'2021'!E32+'2021'!E33+'2021'!E34+'2021'!E35</f>
        <v>6032360</v>
      </c>
      <c r="N7" s="7"/>
    </row>
    <row r="8" spans="2:14" ht="80.25" customHeight="1">
      <c r="B8" s="68" t="s">
        <v>81</v>
      </c>
      <c r="C8" s="68"/>
      <c r="D8" s="7">
        <v>2</v>
      </c>
      <c r="E8" s="6" t="s">
        <v>10</v>
      </c>
      <c r="F8" s="7">
        <f>G8+H8</f>
        <v>0</v>
      </c>
      <c r="G8" s="50"/>
      <c r="H8" s="7"/>
      <c r="I8" s="7">
        <f>J8+K8</f>
        <v>0</v>
      </c>
      <c r="J8" s="7"/>
      <c r="K8" s="7"/>
      <c r="L8" s="7">
        <f>M8+N8</f>
        <v>0</v>
      </c>
      <c r="M8" s="7"/>
      <c r="N8" s="7"/>
    </row>
    <row r="9" spans="2:14" ht="51" customHeight="1">
      <c r="B9" s="68" t="s">
        <v>72</v>
      </c>
      <c r="C9" s="68"/>
      <c r="D9" s="7">
        <v>3</v>
      </c>
      <c r="E9" s="9">
        <v>900</v>
      </c>
      <c r="F9" s="7">
        <f>G9+H9</f>
        <v>7260459.84</v>
      </c>
      <c r="G9" s="21">
        <f>G7-G8</f>
        <v>7260459.84</v>
      </c>
      <c r="H9" s="21">
        <f>H7-H8</f>
        <v>0</v>
      </c>
      <c r="I9" s="7">
        <f>J9+K9</f>
        <v>6375164</v>
      </c>
      <c r="J9" s="21">
        <f>J7-J8</f>
        <v>6375164</v>
      </c>
      <c r="K9" s="21">
        <f>K7-K8</f>
        <v>0</v>
      </c>
      <c r="L9" s="7">
        <f>M9+N9</f>
        <v>6032360</v>
      </c>
      <c r="M9" s="21">
        <f>M7-M8</f>
        <v>6032360</v>
      </c>
      <c r="N9" s="21">
        <f>N7-N8</f>
        <v>0</v>
      </c>
    </row>
    <row r="10" spans="2:3" ht="15" customHeight="1">
      <c r="B10" s="4"/>
      <c r="C10" s="4"/>
    </row>
    <row r="11" ht="11.25" customHeight="1"/>
    <row r="12" spans="2:14" ht="33.75" customHeight="1">
      <c r="B12" s="100" t="s">
        <v>53</v>
      </c>
      <c r="C12" s="100"/>
      <c r="D12" s="100"/>
      <c r="E12" s="100"/>
      <c r="F12" s="100"/>
      <c r="G12" s="100"/>
      <c r="H12" s="100"/>
      <c r="J12" s="100" t="s">
        <v>63</v>
      </c>
      <c r="K12" s="100"/>
      <c r="L12" s="100"/>
      <c r="M12" s="100"/>
      <c r="N12" s="100"/>
    </row>
    <row r="13" spans="2:12" ht="20.25" customHeight="1">
      <c r="B13" s="23"/>
      <c r="C13" s="23"/>
      <c r="D13" s="23"/>
      <c r="J13" s="23"/>
      <c r="K13" s="23"/>
      <c r="L13" s="23"/>
    </row>
    <row r="14" spans="2:14" ht="30.75" customHeight="1">
      <c r="B14" s="146" t="s">
        <v>0</v>
      </c>
      <c r="C14" s="146"/>
      <c r="D14" s="146"/>
      <c r="E14" s="146"/>
      <c r="F14" s="6" t="s">
        <v>57</v>
      </c>
      <c r="G14" s="7" t="s">
        <v>58</v>
      </c>
      <c r="I14" s="162" t="s">
        <v>0</v>
      </c>
      <c r="J14" s="163"/>
      <c r="K14" s="163"/>
      <c r="L14" s="163"/>
      <c r="M14" s="6" t="s">
        <v>57</v>
      </c>
      <c r="N14" s="7" t="s">
        <v>64</v>
      </c>
    </row>
    <row r="15" spans="2:14" ht="30.75" customHeight="1">
      <c r="B15" s="68" t="s">
        <v>54</v>
      </c>
      <c r="C15" s="68"/>
      <c r="D15" s="68"/>
      <c r="E15" s="68"/>
      <c r="F15" s="39" t="s">
        <v>59</v>
      </c>
      <c r="G15" s="7"/>
      <c r="I15" s="82" t="s">
        <v>51</v>
      </c>
      <c r="J15" s="130"/>
      <c r="K15" s="130"/>
      <c r="L15" s="130"/>
      <c r="M15" s="39" t="s">
        <v>59</v>
      </c>
      <c r="N15" s="7">
        <v>0</v>
      </c>
    </row>
    <row r="16" spans="2:14" ht="54" customHeight="1">
      <c r="B16" s="68" t="s">
        <v>55</v>
      </c>
      <c r="C16" s="68"/>
      <c r="D16" s="68"/>
      <c r="E16" s="68"/>
      <c r="F16" s="39" t="s">
        <v>61</v>
      </c>
      <c r="G16" s="7"/>
      <c r="I16" s="82" t="s">
        <v>80</v>
      </c>
      <c r="J16" s="130"/>
      <c r="K16" s="130"/>
      <c r="L16" s="130"/>
      <c r="M16" s="39" t="s">
        <v>61</v>
      </c>
      <c r="N16" s="7">
        <v>0</v>
      </c>
    </row>
    <row r="17" spans="2:14" ht="28.5" customHeight="1">
      <c r="B17" s="68" t="s">
        <v>56</v>
      </c>
      <c r="C17" s="68"/>
      <c r="D17" s="68"/>
      <c r="E17" s="68"/>
      <c r="F17" s="39" t="s">
        <v>60</v>
      </c>
      <c r="G17" s="7"/>
      <c r="I17" s="82" t="s">
        <v>52</v>
      </c>
      <c r="J17" s="130"/>
      <c r="K17" s="130"/>
      <c r="L17" s="130"/>
      <c r="M17" s="39" t="s">
        <v>60</v>
      </c>
      <c r="N17" s="7">
        <v>0</v>
      </c>
    </row>
    <row r="18" spans="2:7" ht="28.5" customHeight="1" hidden="1">
      <c r="B18" s="68"/>
      <c r="C18" s="68"/>
      <c r="D18" s="68"/>
      <c r="E18" s="68"/>
      <c r="F18" s="39"/>
      <c r="G18" s="7"/>
    </row>
    <row r="19" spans="2:7" ht="29.25" customHeight="1">
      <c r="B19" s="68" t="s">
        <v>50</v>
      </c>
      <c r="C19" s="68"/>
      <c r="D19" s="68"/>
      <c r="E19" s="68"/>
      <c r="F19" s="39" t="s">
        <v>62</v>
      </c>
      <c r="G19" s="7"/>
    </row>
    <row r="20" spans="2:7" ht="29.25" customHeight="1" hidden="1">
      <c r="B20" s="146"/>
      <c r="C20" s="146"/>
      <c r="D20" s="146"/>
      <c r="E20" s="146"/>
      <c r="F20" s="38"/>
      <c r="G20" s="7"/>
    </row>
    <row r="21" spans="2:8" s="5" customFormat="1" ht="28.5" customHeight="1">
      <c r="B21" s="2"/>
      <c r="C21" s="2"/>
      <c r="D21" s="2"/>
      <c r="E21" s="2"/>
      <c r="F21" s="2"/>
      <c r="G21" s="2"/>
      <c r="H21" s="2"/>
    </row>
    <row r="22" ht="22.5" customHeight="1"/>
    <row r="23" ht="16.5" customHeight="1"/>
    <row r="24" ht="43.5" customHeight="1"/>
    <row r="25" ht="28.5" customHeight="1"/>
    <row r="26" ht="68.25" customHeight="1"/>
    <row r="27" ht="28.5" customHeight="1"/>
  </sheetData>
  <sheetProtection/>
  <mergeCells count="30">
    <mergeCell ref="B17:E17"/>
    <mergeCell ref="B19:E19"/>
    <mergeCell ref="B20:E20"/>
    <mergeCell ref="L4:N4"/>
    <mergeCell ref="I5:I6"/>
    <mergeCell ref="J5:K5"/>
    <mergeCell ref="L5:L6"/>
    <mergeCell ref="M5:N5"/>
    <mergeCell ref="I17:L17"/>
    <mergeCell ref="I14:L14"/>
    <mergeCell ref="B1:H1"/>
    <mergeCell ref="B3:C6"/>
    <mergeCell ref="D3:D6"/>
    <mergeCell ref="E3:E6"/>
    <mergeCell ref="F5:F6"/>
    <mergeCell ref="I15:L15"/>
    <mergeCell ref="B12:H12"/>
    <mergeCell ref="J12:N12"/>
    <mergeCell ref="B7:C7"/>
    <mergeCell ref="B8:C8"/>
    <mergeCell ref="G5:H5"/>
    <mergeCell ref="F3:N3"/>
    <mergeCell ref="F4:H4"/>
    <mergeCell ref="I4:K4"/>
    <mergeCell ref="B18:E18"/>
    <mergeCell ref="I16:L16"/>
    <mergeCell ref="B14:E14"/>
    <mergeCell ref="B15:E15"/>
    <mergeCell ref="B16:E16"/>
    <mergeCell ref="B9:C9"/>
  </mergeCells>
  <printOptions/>
  <pageMargins left="0.1968503937007874" right="0.1968503937007874" top="0.7480314960629921" bottom="0.7480314960629921" header="0.31496062992125984" footer="0.31496062992125984"/>
  <pageSetup horizontalDpi="600" verticalDpi="600" orientation="landscape" paperSize="9" scale="71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M45"/>
  <sheetViews>
    <sheetView tabSelected="1" view="pageBreakPreview" zoomScale="96" zoomScaleSheetLayoutView="96" workbookViewId="0" topLeftCell="A10">
      <selection activeCell="G27" sqref="G27"/>
    </sheetView>
  </sheetViews>
  <sheetFormatPr defaultColWidth="9.00390625" defaultRowHeight="12.75"/>
  <cols>
    <col min="1" max="1" width="3.00390625" style="2" customWidth="1"/>
    <col min="2" max="2" width="10.75390625" style="2" customWidth="1"/>
    <col min="3" max="3" width="13.125" style="2" customWidth="1"/>
    <col min="4" max="4" width="20.25390625" style="2" customWidth="1"/>
    <col min="5" max="5" width="7.875" style="2" customWidth="1"/>
    <col min="6" max="6" width="9.75390625" style="3" customWidth="1"/>
    <col min="7" max="7" width="14.875" style="2" customWidth="1"/>
    <col min="8" max="8" width="16.875" style="2" customWidth="1"/>
    <col min="9" max="9" width="15.75390625" style="2" customWidth="1"/>
    <col min="10" max="10" width="9.125" style="2" customWidth="1"/>
    <col min="11" max="11" width="10.00390625" style="2" bestFit="1" customWidth="1"/>
    <col min="12" max="16384" width="9.125" style="2" customWidth="1"/>
  </cols>
  <sheetData>
    <row r="1" spans="6:8" ht="69" customHeight="1">
      <c r="F1" s="69" t="s">
        <v>119</v>
      </c>
      <c r="G1" s="69"/>
      <c r="H1" s="69"/>
    </row>
    <row r="2" spans="7:8" ht="13.5" customHeight="1">
      <c r="G2" s="102" t="str">
        <f>'прилож.фин.обес.'!G2</f>
        <v>от  " 17 " сентября  2019  г. </v>
      </c>
      <c r="H2" s="102"/>
    </row>
    <row r="3" ht="13.5" customHeight="1">
      <c r="G3" s="31"/>
    </row>
    <row r="4" spans="2:8" ht="25.5" customHeight="1">
      <c r="B4" s="100" t="s">
        <v>105</v>
      </c>
      <c r="C4" s="100"/>
      <c r="D4" s="100"/>
      <c r="E4" s="100"/>
      <c r="F4" s="100"/>
      <c r="G4" s="100"/>
      <c r="H4" s="100"/>
    </row>
    <row r="5" spans="2:8" ht="6.75" customHeight="1">
      <c r="B5" s="23"/>
      <c r="C5" s="23"/>
      <c r="D5" s="23"/>
      <c r="E5" s="23"/>
      <c r="F5" s="23"/>
      <c r="G5" s="23"/>
      <c r="H5" s="23"/>
    </row>
    <row r="6" spans="2:9" ht="15" customHeight="1">
      <c r="B6" s="23"/>
      <c r="C6" s="23"/>
      <c r="D6" s="23"/>
      <c r="E6" s="23"/>
      <c r="F6" s="23"/>
      <c r="G6" s="52" t="s">
        <v>104</v>
      </c>
      <c r="H6" s="52" t="s">
        <v>113</v>
      </c>
      <c r="I6" s="52" t="s">
        <v>116</v>
      </c>
    </row>
    <row r="7" spans="2:9" ht="15.75" customHeight="1">
      <c r="B7" s="126" t="s">
        <v>0</v>
      </c>
      <c r="C7" s="126"/>
      <c r="D7" s="126"/>
      <c r="E7" s="116" t="s">
        <v>45</v>
      </c>
      <c r="F7" s="138" t="s">
        <v>46</v>
      </c>
      <c r="G7" s="114" t="s">
        <v>49</v>
      </c>
      <c r="H7" s="114" t="s">
        <v>49</v>
      </c>
      <c r="I7" s="114" t="s">
        <v>49</v>
      </c>
    </row>
    <row r="8" spans="2:9" ht="40.5" customHeight="1">
      <c r="B8" s="126"/>
      <c r="C8" s="126"/>
      <c r="D8" s="126"/>
      <c r="E8" s="117"/>
      <c r="F8" s="139"/>
      <c r="G8" s="114"/>
      <c r="H8" s="114"/>
      <c r="I8" s="114"/>
    </row>
    <row r="9" spans="2:9" ht="27.75" customHeight="1">
      <c r="B9" s="126"/>
      <c r="C9" s="126"/>
      <c r="D9" s="126"/>
      <c r="E9" s="118"/>
      <c r="F9" s="140"/>
      <c r="G9" s="114"/>
      <c r="H9" s="114"/>
      <c r="I9" s="114"/>
    </row>
    <row r="10" spans="2:9" ht="30" customHeight="1">
      <c r="B10" s="66" t="s">
        <v>9</v>
      </c>
      <c r="C10" s="66"/>
      <c r="D10" s="66"/>
      <c r="E10" s="7"/>
      <c r="F10" s="6" t="s">
        <v>10</v>
      </c>
      <c r="G10" s="7"/>
      <c r="H10" s="7"/>
      <c r="I10" s="7"/>
    </row>
    <row r="11" spans="2:13" ht="24.75" customHeight="1">
      <c r="B11" s="101" t="s">
        <v>3</v>
      </c>
      <c r="C11" s="101"/>
      <c r="D11" s="101"/>
      <c r="E11" s="22"/>
      <c r="F11" s="6" t="s">
        <v>10</v>
      </c>
      <c r="G11" s="7">
        <v>901531</v>
      </c>
      <c r="H11" s="7">
        <v>18300</v>
      </c>
      <c r="I11" s="7">
        <v>19600</v>
      </c>
      <c r="K11" s="54">
        <f>G10+G11-G12</f>
        <v>0</v>
      </c>
      <c r="L11" s="54">
        <f>H10+H11-H12</f>
        <v>0</v>
      </c>
      <c r="M11" s="54">
        <f>I10+I11-I12</f>
        <v>0</v>
      </c>
    </row>
    <row r="12" spans="2:9" s="13" customFormat="1" ht="22.5" customHeight="1">
      <c r="B12" s="101" t="s">
        <v>5</v>
      </c>
      <c r="C12" s="101"/>
      <c r="D12" s="101"/>
      <c r="E12" s="22"/>
      <c r="F12" s="9">
        <v>900</v>
      </c>
      <c r="G12" s="20">
        <f>G14+G19+G27+G30+G35+G41+G34</f>
        <v>901531</v>
      </c>
      <c r="H12" s="20">
        <f>H14+H19+H27+H30+H35+H41+H34</f>
        <v>18300</v>
      </c>
      <c r="I12" s="20">
        <f>I14+I19+I27+I30+I35+I41+I34</f>
        <v>19600</v>
      </c>
    </row>
    <row r="13" spans="2:9" ht="18" customHeight="1">
      <c r="B13" s="66" t="s">
        <v>4</v>
      </c>
      <c r="C13" s="66"/>
      <c r="D13" s="66"/>
      <c r="E13" s="7"/>
      <c r="F13" s="6"/>
      <c r="G13" s="7"/>
      <c r="H13" s="7"/>
      <c r="I13" s="7"/>
    </row>
    <row r="14" spans="2:9" ht="30.75" customHeight="1">
      <c r="B14" s="96" t="s">
        <v>31</v>
      </c>
      <c r="C14" s="96"/>
      <c r="D14" s="96"/>
      <c r="E14" s="36"/>
      <c r="F14" s="42">
        <v>210</v>
      </c>
      <c r="G14" s="21">
        <f>G16+G17+G18</f>
        <v>0</v>
      </c>
      <c r="H14" s="21">
        <f>H16+H17+H18</f>
        <v>0</v>
      </c>
      <c r="I14" s="21">
        <f>I16+I17+I18</f>
        <v>0</v>
      </c>
    </row>
    <row r="15" spans="2:9" ht="21.75" customHeight="1">
      <c r="B15" s="68" t="s">
        <v>1</v>
      </c>
      <c r="C15" s="68"/>
      <c r="D15" s="68"/>
      <c r="E15" s="33"/>
      <c r="F15" s="7"/>
      <c r="G15" s="7"/>
      <c r="H15" s="7"/>
      <c r="I15" s="7"/>
    </row>
    <row r="16" spans="2:9" ht="19.5" customHeight="1">
      <c r="B16" s="66" t="s">
        <v>11</v>
      </c>
      <c r="C16" s="66"/>
      <c r="D16" s="66"/>
      <c r="E16" s="7"/>
      <c r="F16" s="42">
        <v>211</v>
      </c>
      <c r="G16" s="7"/>
      <c r="H16" s="7"/>
      <c r="I16" s="7"/>
    </row>
    <row r="17" spans="2:9" ht="19.5" customHeight="1">
      <c r="B17" s="164" t="s">
        <v>12</v>
      </c>
      <c r="C17" s="164"/>
      <c r="D17" s="164"/>
      <c r="E17" s="35"/>
      <c r="F17" s="42">
        <v>212</v>
      </c>
      <c r="G17" s="7"/>
      <c r="H17" s="7"/>
      <c r="I17" s="7"/>
    </row>
    <row r="18" spans="2:9" ht="19.5" customHeight="1">
      <c r="B18" s="66" t="s">
        <v>13</v>
      </c>
      <c r="C18" s="66"/>
      <c r="D18" s="66"/>
      <c r="E18" s="7"/>
      <c r="F18" s="42">
        <v>213</v>
      </c>
      <c r="G18" s="7"/>
      <c r="H18" s="7"/>
      <c r="I18" s="7"/>
    </row>
    <row r="19" spans="2:9" ht="19.5" customHeight="1">
      <c r="B19" s="66" t="s">
        <v>32</v>
      </c>
      <c r="C19" s="66"/>
      <c r="D19" s="66"/>
      <c r="E19" s="7"/>
      <c r="F19" s="42">
        <v>220</v>
      </c>
      <c r="G19" s="21">
        <f>G21+G22+G23+G24+G25+G26</f>
        <v>721531</v>
      </c>
      <c r="H19" s="21">
        <f>H21+H22+H23+H24+H25+H26</f>
        <v>0</v>
      </c>
      <c r="I19" s="21">
        <f>I21+I22+I23+I24+I25+I26</f>
        <v>0</v>
      </c>
    </row>
    <row r="20" spans="2:9" ht="19.5" customHeight="1">
      <c r="B20" s="68" t="s">
        <v>1</v>
      </c>
      <c r="C20" s="68"/>
      <c r="D20" s="68"/>
      <c r="E20" s="33"/>
      <c r="F20" s="42"/>
      <c r="G20" s="7"/>
      <c r="H20" s="7"/>
      <c r="I20" s="7"/>
    </row>
    <row r="21" spans="2:9" ht="19.5" customHeight="1">
      <c r="B21" s="66" t="s">
        <v>14</v>
      </c>
      <c r="C21" s="66"/>
      <c r="D21" s="66"/>
      <c r="E21" s="7"/>
      <c r="F21" s="42">
        <v>221</v>
      </c>
      <c r="G21" s="7"/>
      <c r="H21" s="7"/>
      <c r="I21" s="7"/>
    </row>
    <row r="22" spans="2:9" ht="19.5" customHeight="1">
      <c r="B22" s="66" t="s">
        <v>15</v>
      </c>
      <c r="C22" s="66"/>
      <c r="D22" s="66"/>
      <c r="E22" s="7"/>
      <c r="F22" s="42">
        <v>222</v>
      </c>
      <c r="G22" s="7"/>
      <c r="H22" s="7"/>
      <c r="I22" s="7"/>
    </row>
    <row r="23" spans="2:9" ht="19.5" customHeight="1">
      <c r="B23" s="66" t="s">
        <v>16</v>
      </c>
      <c r="C23" s="66"/>
      <c r="D23" s="66"/>
      <c r="E23" s="7"/>
      <c r="F23" s="42">
        <v>223</v>
      </c>
      <c r="G23" s="7"/>
      <c r="H23" s="7"/>
      <c r="I23" s="7"/>
    </row>
    <row r="24" spans="2:9" ht="19.5" customHeight="1">
      <c r="B24" s="66" t="s">
        <v>17</v>
      </c>
      <c r="C24" s="66"/>
      <c r="D24" s="66"/>
      <c r="E24" s="7"/>
      <c r="F24" s="42">
        <v>224</v>
      </c>
      <c r="G24" s="7"/>
      <c r="H24" s="7"/>
      <c r="I24" s="7"/>
    </row>
    <row r="25" spans="2:9" ht="19.5" customHeight="1">
      <c r="B25" s="66" t="s">
        <v>18</v>
      </c>
      <c r="C25" s="66"/>
      <c r="D25" s="66"/>
      <c r="E25" s="7"/>
      <c r="F25" s="42">
        <v>225</v>
      </c>
      <c r="G25" s="7">
        <v>569531</v>
      </c>
      <c r="H25" s="7"/>
      <c r="I25" s="7"/>
    </row>
    <row r="26" spans="2:9" ht="18" customHeight="1">
      <c r="B26" s="66" t="s">
        <v>19</v>
      </c>
      <c r="C26" s="66"/>
      <c r="D26" s="66"/>
      <c r="E26" s="7"/>
      <c r="F26" s="42">
        <v>226</v>
      </c>
      <c r="G26" s="7">
        <v>152000</v>
      </c>
      <c r="H26" s="7"/>
      <c r="I26" s="7"/>
    </row>
    <row r="27" spans="2:9" ht="18" customHeight="1">
      <c r="B27" s="66" t="s">
        <v>33</v>
      </c>
      <c r="C27" s="66"/>
      <c r="D27" s="66"/>
      <c r="E27" s="7"/>
      <c r="F27" s="42">
        <v>240</v>
      </c>
      <c r="G27" s="7"/>
      <c r="H27" s="7"/>
      <c r="I27" s="7"/>
    </row>
    <row r="28" spans="2:9" ht="18" customHeight="1">
      <c r="B28" s="68" t="s">
        <v>1</v>
      </c>
      <c r="C28" s="68"/>
      <c r="D28" s="68"/>
      <c r="E28" s="33"/>
      <c r="F28" s="42"/>
      <c r="G28" s="7"/>
      <c r="H28" s="7"/>
      <c r="I28" s="7"/>
    </row>
    <row r="29" spans="2:9" ht="18" customHeight="1">
      <c r="B29" s="66" t="s">
        <v>20</v>
      </c>
      <c r="C29" s="66"/>
      <c r="D29" s="66"/>
      <c r="E29" s="7"/>
      <c r="F29" s="42">
        <v>241</v>
      </c>
      <c r="G29" s="7"/>
      <c r="H29" s="7"/>
      <c r="I29" s="7"/>
    </row>
    <row r="30" spans="2:9" ht="18" customHeight="1">
      <c r="B30" s="66" t="s">
        <v>34</v>
      </c>
      <c r="C30" s="66"/>
      <c r="D30" s="66"/>
      <c r="E30" s="7"/>
      <c r="F30" s="42">
        <v>260</v>
      </c>
      <c r="G30" s="7"/>
      <c r="H30" s="7"/>
      <c r="I30" s="7"/>
    </row>
    <row r="31" spans="2:9" ht="18" customHeight="1">
      <c r="B31" s="68" t="s">
        <v>1</v>
      </c>
      <c r="C31" s="68"/>
      <c r="D31" s="68"/>
      <c r="E31" s="33"/>
      <c r="F31" s="42"/>
      <c r="G31" s="7"/>
      <c r="H31" s="7"/>
      <c r="I31" s="7"/>
    </row>
    <row r="32" spans="2:9" ht="18" customHeight="1">
      <c r="B32" s="66" t="s">
        <v>21</v>
      </c>
      <c r="C32" s="66"/>
      <c r="D32" s="66"/>
      <c r="E32" s="7"/>
      <c r="F32" s="42">
        <v>262</v>
      </c>
      <c r="G32" s="7"/>
      <c r="H32" s="7"/>
      <c r="I32" s="7"/>
    </row>
    <row r="33" spans="2:9" ht="18" customHeight="1">
      <c r="B33" s="71" t="s">
        <v>22</v>
      </c>
      <c r="C33" s="71"/>
      <c r="D33" s="71"/>
      <c r="E33" s="34"/>
      <c r="F33" s="42">
        <v>263</v>
      </c>
      <c r="G33" s="7"/>
      <c r="H33" s="7"/>
      <c r="I33" s="7"/>
    </row>
    <row r="34" spans="2:9" ht="18" customHeight="1">
      <c r="B34" s="66" t="s">
        <v>23</v>
      </c>
      <c r="C34" s="66"/>
      <c r="D34" s="66"/>
      <c r="E34" s="7"/>
      <c r="F34" s="42">
        <v>290</v>
      </c>
      <c r="G34" s="7"/>
      <c r="H34" s="7"/>
      <c r="I34" s="7"/>
    </row>
    <row r="35" spans="2:9" ht="18" customHeight="1">
      <c r="B35" s="66" t="s">
        <v>35</v>
      </c>
      <c r="C35" s="66"/>
      <c r="D35" s="66"/>
      <c r="E35" s="7"/>
      <c r="F35" s="42">
        <v>300</v>
      </c>
      <c r="G35" s="21">
        <f>G37+G38+G39+G40</f>
        <v>180000</v>
      </c>
      <c r="H35" s="21">
        <f>H37+H38+H39+H40</f>
        <v>18300</v>
      </c>
      <c r="I35" s="21">
        <f>I37+I38+I39+I40</f>
        <v>19600</v>
      </c>
    </row>
    <row r="36" spans="2:9" ht="18" customHeight="1">
      <c r="B36" s="68" t="s">
        <v>1</v>
      </c>
      <c r="C36" s="68"/>
      <c r="D36" s="68"/>
      <c r="E36" s="33"/>
      <c r="F36" s="42"/>
      <c r="G36" s="7"/>
      <c r="H36" s="7"/>
      <c r="I36" s="7"/>
    </row>
    <row r="37" spans="2:9" ht="18" customHeight="1">
      <c r="B37" s="66" t="s">
        <v>24</v>
      </c>
      <c r="C37" s="66"/>
      <c r="D37" s="66"/>
      <c r="E37" s="7"/>
      <c r="F37" s="42">
        <v>310</v>
      </c>
      <c r="G37" s="7"/>
      <c r="H37" s="7">
        <v>18300</v>
      </c>
      <c r="I37" s="7">
        <v>19600</v>
      </c>
    </row>
    <row r="38" spans="2:9" ht="18" customHeight="1">
      <c r="B38" s="66" t="s">
        <v>25</v>
      </c>
      <c r="C38" s="66"/>
      <c r="D38" s="66"/>
      <c r="E38" s="7"/>
      <c r="F38" s="42">
        <v>320</v>
      </c>
      <c r="G38" s="7"/>
      <c r="H38" s="7"/>
      <c r="I38" s="7"/>
    </row>
    <row r="39" spans="2:9" ht="18" customHeight="1">
      <c r="B39" s="66" t="s">
        <v>26</v>
      </c>
      <c r="C39" s="66"/>
      <c r="D39" s="66"/>
      <c r="E39" s="7"/>
      <c r="F39" s="42">
        <v>330</v>
      </c>
      <c r="G39" s="7"/>
      <c r="H39" s="7"/>
      <c r="I39" s="7"/>
    </row>
    <row r="40" spans="2:9" ht="15.75" customHeight="1">
      <c r="B40" s="66" t="s">
        <v>27</v>
      </c>
      <c r="C40" s="66"/>
      <c r="D40" s="66"/>
      <c r="E40" s="7"/>
      <c r="F40" s="42">
        <v>340</v>
      </c>
      <c r="G40" s="7">
        <v>180000</v>
      </c>
      <c r="H40" s="7"/>
      <c r="I40" s="7"/>
    </row>
    <row r="41" spans="2:9" ht="18" customHeight="1">
      <c r="B41" s="66" t="s">
        <v>36</v>
      </c>
      <c r="C41" s="66"/>
      <c r="D41" s="66"/>
      <c r="E41" s="7"/>
      <c r="F41" s="42">
        <v>500</v>
      </c>
      <c r="G41" s="7"/>
      <c r="H41" s="7"/>
      <c r="I41" s="7"/>
    </row>
    <row r="42" spans="2:9" ht="15" customHeight="1">
      <c r="B42" s="68" t="s">
        <v>1</v>
      </c>
      <c r="C42" s="68"/>
      <c r="D42" s="68"/>
      <c r="E42" s="33"/>
      <c r="F42" s="42"/>
      <c r="G42" s="7"/>
      <c r="H42" s="7"/>
      <c r="I42" s="7"/>
    </row>
    <row r="43" spans="2:9" ht="29.25" customHeight="1">
      <c r="B43" s="66" t="s">
        <v>29</v>
      </c>
      <c r="C43" s="66"/>
      <c r="D43" s="66"/>
      <c r="E43" s="7"/>
      <c r="F43" s="42">
        <v>520</v>
      </c>
      <c r="G43" s="7"/>
      <c r="H43" s="7"/>
      <c r="I43" s="7"/>
    </row>
    <row r="44" spans="2:9" ht="18" customHeight="1">
      <c r="B44" s="124" t="s">
        <v>28</v>
      </c>
      <c r="C44" s="125"/>
      <c r="D44" s="65"/>
      <c r="E44" s="12"/>
      <c r="F44" s="11">
        <v>530</v>
      </c>
      <c r="G44" s="7"/>
      <c r="H44" s="7"/>
      <c r="I44" s="7"/>
    </row>
    <row r="45" spans="2:7" ht="15.75" customHeight="1">
      <c r="B45" s="5"/>
      <c r="C45" s="5"/>
      <c r="D45" s="5"/>
      <c r="E45" s="5"/>
      <c r="F45" s="1"/>
      <c r="G45" s="5"/>
    </row>
  </sheetData>
  <sheetProtection/>
  <mergeCells count="44">
    <mergeCell ref="I7:I9"/>
    <mergeCell ref="F1:H1"/>
    <mergeCell ref="G2:H2"/>
    <mergeCell ref="B4:H4"/>
    <mergeCell ref="B7:D9"/>
    <mergeCell ref="E7:E9"/>
    <mergeCell ref="F7:F9"/>
    <mergeCell ref="G7:G9"/>
    <mergeCell ref="H7:H9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19:D19"/>
    <mergeCell ref="B20:D20"/>
    <mergeCell ref="B21:D21"/>
    <mergeCell ref="B22:D22"/>
    <mergeCell ref="B23:D23"/>
    <mergeCell ref="B24:D24"/>
    <mergeCell ref="B25:D25"/>
    <mergeCell ref="B26:D26"/>
    <mergeCell ref="B27:D27"/>
    <mergeCell ref="B39:D39"/>
    <mergeCell ref="B28:D28"/>
    <mergeCell ref="B29:D29"/>
    <mergeCell ref="B30:D30"/>
    <mergeCell ref="B31:D31"/>
    <mergeCell ref="B32:D32"/>
    <mergeCell ref="B33:D33"/>
    <mergeCell ref="B40:D40"/>
    <mergeCell ref="B41:D41"/>
    <mergeCell ref="B42:D42"/>
    <mergeCell ref="B43:D43"/>
    <mergeCell ref="B44:D44"/>
    <mergeCell ref="B34:D34"/>
    <mergeCell ref="B35:D35"/>
    <mergeCell ref="B36:D36"/>
    <mergeCell ref="B37:D37"/>
    <mergeCell ref="B38:D38"/>
  </mergeCells>
  <printOptions/>
  <pageMargins left="0.7086614173228347" right="0.7086614173228347" top="0.1968503937007874" bottom="0" header="0.31496062992125984" footer="0.31496062992125984"/>
  <pageSetup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0431</dc:creator>
  <cp:keywords/>
  <dc:description/>
  <cp:lastModifiedBy>glavbuh</cp:lastModifiedBy>
  <cp:lastPrinted>2019-09-18T06:39:37Z</cp:lastPrinted>
  <dcterms:created xsi:type="dcterms:W3CDTF">2010-08-09T11:23:33Z</dcterms:created>
  <dcterms:modified xsi:type="dcterms:W3CDTF">2019-09-18T06:39:39Z</dcterms:modified>
  <cp:category/>
  <cp:version/>
  <cp:contentType/>
  <cp:contentStatus/>
</cp:coreProperties>
</file>