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9"/>
  </bookViews>
  <sheets>
    <sheet name="титульник" sheetId="1" r:id="rId1"/>
    <sheet name="раздел 2" sheetId="2" r:id="rId2"/>
    <sheet name="раздел 3 2018" sheetId="3" r:id="rId3"/>
    <sheet name="2019" sheetId="4" r:id="rId4"/>
    <sheet name="2020" sheetId="5" r:id="rId5"/>
    <sheet name="прилож.фин.обес." sheetId="6" r:id="rId6"/>
    <sheet name="прил.внебюджет" sheetId="7" r:id="rId7"/>
    <sheet name="прил.фин.обесп-субвенции" sheetId="8" r:id="rId8"/>
    <sheet name="Таб" sheetId="9" r:id="rId9"/>
    <sheet name="прил. целев" sheetId="10" r:id="rId10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3">'2019'!$A$1:$J$51</definedName>
    <definedName name="_xlnm.Print_Area" localSheetId="4">'2020'!$A$1:$J$51</definedName>
    <definedName name="_xlnm.Print_Area" localSheetId="9">'прил. целев'!$A$1:$I$46</definedName>
    <definedName name="_xlnm.Print_Area" localSheetId="6">'прил.внебюджет'!$A$1:$I$45</definedName>
    <definedName name="_xlnm.Print_Area" localSheetId="7">'прил.фин.обесп-субвенции'!$A$1:$I$44</definedName>
    <definedName name="_xlnm.Print_Area" localSheetId="5">'прилож.фин.обес.'!$A$1:$I$46</definedName>
    <definedName name="_xlnm.Print_Area" localSheetId="1">'раздел 2'!$A$1:$G$22</definedName>
    <definedName name="_xlnm.Print_Area" localSheetId="2">'раздел 3 2018'!$A$1:$J$51</definedName>
    <definedName name="_xlnm.Print_Area" localSheetId="8">'Таб'!$A$1:$N$21</definedName>
    <definedName name="_xlnm.Print_Area" localSheetId="0">'титульник'!$A$1:$I$34</definedName>
  </definedNames>
  <calcPr fullCalcOnLoad="1"/>
</workbook>
</file>

<file path=xl/sharedStrings.xml><?xml version="1.0" encoding="utf-8"?>
<sst xmlns="http://schemas.openxmlformats.org/spreadsheetml/2006/main" count="568" uniqueCount="171">
  <si>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</si>
  <si>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</si>
  <si>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</si>
  <si>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</si>
  <si>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</si>
  <si>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</si>
  <si>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</si>
  <si>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</si>
  <si>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</si>
  <si>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</si>
  <si>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</si>
  <si>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</si>
  <si>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</si>
  <si>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</si>
  <si>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</si>
  <si>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</si>
  <si>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</si>
  <si>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</si>
  <si>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</si>
  <si>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</si>
  <si>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</si>
  <si>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</si>
  <si>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</si>
  <si>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</si>
  <si>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</si>
  <si>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</si>
  <si>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</si>
  <si>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</si>
  <si>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</si>
  <si>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</si>
  <si>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</si>
  <si>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</si>
  <si>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</si>
  <si>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</si>
  <si>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</si>
  <si>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</si>
  <si>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</si>
  <si>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</si>
  <si>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</si>
  <si>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</si>
  <si>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</si>
  <si>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</si>
  <si>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</si>
  <si>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</si>
  <si>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</si>
  <si>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</si>
  <si>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</si>
  <si>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</si>
  <si>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</si>
  <si>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</si>
  <si>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</si>
  <si>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</si>
  <si>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</si>
  <si>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</si>
  <si>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</si>
  <si>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</si>
  <si>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 xml:space="preserve">тел. </t>
  </si>
  <si>
    <t xml:space="preserve">проставить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</si>
  <si>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</si>
  <si>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</si>
  <si>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</si>
  <si>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</si>
  <si>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</si>
  <si>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</si>
  <si>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</si>
  <si>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</si>
  <si>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денежные средства учреждения, всего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</si>
  <si>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</si>
  <si>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</si>
  <si>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</si>
  <si>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</si>
  <si>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</si>
  <si>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</si>
  <si>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</si>
  <si>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</si>
  <si>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</si>
  <si>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</si>
  <si>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</si>
  <si>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</si>
  <si>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</si>
  <si>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</si>
  <si>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</si>
  <si>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</si>
  <si>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</si>
  <si>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</si>
  <si>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</si>
  <si>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</si>
  <si>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</si>
  <si>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</si>
  <si>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</si>
  <si>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</si>
  <si>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</si>
  <si>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</si>
  <si>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</si>
  <si>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</si>
  <si>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</si>
  <si>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</si>
  <si>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</si>
  <si>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</si>
  <si>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</si>
  <si>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</si>
  <si>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</si>
  <si>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</si>
  <si>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</si>
  <si>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</si>
  <si>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</si>
  <si>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</si>
  <si>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</si>
  <si>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</si>
  <si>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</si>
  <si>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</si>
  <si>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</si>
  <si>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</si>
  <si>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</si>
  <si>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</si>
  <si>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</si>
  <si>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</si>
  <si>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</si>
  <si>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</si>
  <si>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</si>
  <si>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</si>
  <si>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</si>
  <si>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</si>
  <si>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</si>
  <si>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</si>
  <si>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</si>
  <si>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</si>
  <si>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</si>
  <si>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</si>
  <si>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</si>
  <si>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</si>
  <si>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</si>
  <si>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</si>
  <si>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</si>
  <si>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</si>
  <si>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</si>
  <si>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 xml:space="preserve">     Финансовые активы, всего </t>
  </si>
  <si>
    <t>2018 год</t>
  </si>
  <si>
    <t>2019 год</t>
  </si>
  <si>
    <t>IV. Иные субсидии, предоставляемые из бюджета</t>
  </si>
  <si>
    <t>III. Показатели по поступлениям и выплатам учреждения на 2019 год</t>
  </si>
  <si>
    <t>рублей</t>
  </si>
  <si>
    <t>СОГЛАСОВАНО</t>
  </si>
  <si>
    <t>Плата с родителей (законных представителей) за присмотр и уход детей</t>
  </si>
  <si>
    <t xml:space="preserve"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</t>
  </si>
  <si>
    <t>Г. Н. Денисова</t>
  </si>
  <si>
    <t>МБДОУ "Большеберезниковский детский сад "Теремок" Большеберезниковского муниципального района РМ</t>
  </si>
  <si>
    <t>1304069905/130401001</t>
  </si>
  <si>
    <t>Администрация Большеберезниковского муниципального района Республики Мордовия</t>
  </si>
  <si>
    <t>431750, Республика Мордовия, Большеберезниковский район, село Большие Березники, улица К.Маркса, дом 21</t>
  </si>
  <si>
    <t>О. В. Губанищева</t>
  </si>
  <si>
    <t>Заведующая</t>
  </si>
  <si>
    <t xml:space="preserve">основные общеобразовательные программы — образовательные программы дошкольного образования;
- дополнительные общеобразовательные программы — дополнительные общеразвивающие программы.
А также осуществляет присмотр и уход за детьми.
</t>
  </si>
  <si>
    <t>Основной целью Учреждения является обеспечение получения дошкольного образования путем реализации образовательной деятельности по образовательным программам дошкольного образования, присмотр и уход за детьми. А также 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</si>
  <si>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 xml:space="preserve">            Начальник Управления по социальной работе Большеберезниковского муниципального района</t>
  </si>
  <si>
    <t xml:space="preserve">План
 финансово - хозяйственной деятельности на 2018 год и                                                на плановый период 2019 и 2020 годов </t>
  </si>
  <si>
    <t>III. Показатели по поступлениям и выплатам учреждения на 2020 год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</si>
  <si>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</si>
  <si>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t>2020 год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</si>
  <si>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</si>
  <si>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</si>
  <si>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</si>
  <si>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t>III. Показатели по поступлениям и выплатам учреждения на 2018 год</t>
  </si>
  <si>
    <r>
      <t xml:space="preserve">"17 </t>
    </r>
    <r>
      <rPr>
        <u val="single"/>
        <sz val="11"/>
        <rFont val="Times New Roman"/>
        <family val="1"/>
      </rPr>
      <t xml:space="preserve"> " октября     </t>
    </r>
    <r>
      <rPr>
        <sz val="11"/>
        <rFont val="Times New Roman"/>
        <family val="1"/>
      </rPr>
      <t xml:space="preserve"> 2018 г.</t>
    </r>
  </si>
  <si>
    <r>
      <t xml:space="preserve">" 17   </t>
    </r>
    <r>
      <rPr>
        <u val="single"/>
        <sz val="11"/>
        <rFont val="Times New Roman"/>
        <family val="1"/>
      </rPr>
      <t xml:space="preserve"> " октября   </t>
    </r>
    <r>
      <rPr>
        <sz val="11"/>
        <rFont val="Times New Roman"/>
        <family val="1"/>
      </rPr>
      <t xml:space="preserve"> 2018 г.</t>
    </r>
  </si>
  <si>
    <t>" 17" октября 2018г.</t>
  </si>
  <si>
    <t>17.10.2018г.</t>
  </si>
  <si>
    <t>"17  " октября  2018 г.</t>
  </si>
  <si>
    <t>"  17  " октября  2018 г.</t>
  </si>
  <si>
    <t>"   17  " октября  2018 г.</t>
  </si>
  <si>
    <t xml:space="preserve">от " 17  октября 2018  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</si>
</sst>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50" fillId="0" borderId="0" xfId="0" applyNumberFormat="1" applyFont="1" applyAlignment="1">
      <alignment vertical="top" wrapText="1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 wrapText="1"/>
    </xf>
    <xf numFmtId="43" fontId="1" fillId="0" borderId="10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8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04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41</xdr:row>
      <xdr:rowOff>276225</xdr:rowOff>
    </xdr:from>
    <xdr:to>
      <xdr:col>9</xdr:col>
      <xdr:colOff>1228725</xdr:colOff>
      <xdr:row>51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868400"/>
          <a:ext cx="11125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9</xdr:col>
      <xdr:colOff>1219200</xdr:colOff>
      <xdr:row>50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1163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266700</xdr:rowOff>
    </xdr:from>
    <xdr:to>
      <xdr:col>10</xdr:col>
      <xdr:colOff>9525</xdr:colOff>
      <xdr:row>50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20775"/>
          <a:ext cx="11191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8" zoomScaleSheetLayoutView="98" zoomScalePageLayoutView="0" workbookViewId="0" topLeftCell="A1">
      <selection activeCell="R9" sqref="R9"/>
    </sheetView>
  </sheetViews>
  <sheetFormatPr defaultColWidth="9.00390625" defaultRowHeight="12.75"/>
  <cols>
    <col min="4" max="4" width="16.625" style="0" customWidth="1"/>
    <col min="6" max="6" width="14.75390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79"/>
      <c r="F1" s="79"/>
    </row>
    <row r="2" spans="2:9" ht="15" customHeight="1">
      <c r="B2" s="73" t="s">
        <v>142</v>
      </c>
      <c r="C2" s="73"/>
      <c r="D2" s="73"/>
      <c r="G2" s="73" t="s">
        <v>6</v>
      </c>
      <c r="H2" s="73"/>
      <c r="I2" s="73"/>
    </row>
    <row r="3" spans="1:9" ht="51.75" customHeight="1">
      <c r="A3" s="73" t="s">
        <v>154</v>
      </c>
      <c r="B3" s="73"/>
      <c r="C3" s="73"/>
      <c r="D3" s="73"/>
      <c r="F3" s="83" t="s">
        <v>151</v>
      </c>
      <c r="G3" s="83"/>
      <c r="H3" s="83"/>
      <c r="I3" s="83"/>
    </row>
    <row r="4" spans="2:9" ht="27" customHeight="1">
      <c r="B4" s="72" t="s">
        <v>37</v>
      </c>
      <c r="C4" s="72"/>
      <c r="D4" s="72"/>
      <c r="G4" s="72" t="s">
        <v>37</v>
      </c>
      <c r="H4" s="72"/>
      <c r="I4" s="72"/>
    </row>
    <row r="5" spans="2:9" ht="15" customHeight="1">
      <c r="B5" s="68"/>
      <c r="C5" s="76" t="s">
        <v>150</v>
      </c>
      <c r="D5" s="76"/>
      <c r="G5" s="68"/>
      <c r="H5" s="76" t="s">
        <v>145</v>
      </c>
      <c r="I5" s="76"/>
    </row>
    <row r="6" spans="2:9" ht="15" customHeight="1">
      <c r="B6" s="15" t="s">
        <v>8</v>
      </c>
      <c r="C6" s="72" t="s">
        <v>7</v>
      </c>
      <c r="D6" s="72"/>
      <c r="G6" s="15" t="s">
        <v>8</v>
      </c>
      <c r="H6" s="72" t="s">
        <v>7</v>
      </c>
      <c r="I6" s="72"/>
    </row>
    <row r="7" spans="2:9" ht="15" customHeight="1">
      <c r="B7" s="73" t="s">
        <v>163</v>
      </c>
      <c r="C7" s="73"/>
      <c r="D7" s="73"/>
      <c r="G7" s="73" t="s">
        <v>164</v>
      </c>
      <c r="H7" s="73"/>
      <c r="I7" s="73"/>
    </row>
    <row r="8" spans="1:6" ht="15">
      <c r="A8" s="2"/>
      <c r="B8" s="2"/>
      <c r="C8" s="2"/>
      <c r="D8" s="3"/>
      <c r="E8" s="2"/>
      <c r="F8" s="2"/>
    </row>
    <row r="9" spans="1:9" ht="57" customHeight="1">
      <c r="A9" s="75" t="s">
        <v>155</v>
      </c>
      <c r="B9" s="75"/>
      <c r="C9" s="75"/>
      <c r="D9" s="75"/>
      <c r="E9" s="75"/>
      <c r="F9" s="75"/>
      <c r="G9" s="75"/>
      <c r="H9" s="75"/>
      <c r="I9" s="75"/>
    </row>
    <row r="10" spans="1:9" ht="18.75">
      <c r="A10" s="22"/>
      <c r="B10" s="22"/>
      <c r="C10" s="22"/>
      <c r="D10" s="22"/>
      <c r="E10" s="22"/>
      <c r="H10" s="5"/>
      <c r="I10" s="13" t="s">
        <v>9</v>
      </c>
    </row>
    <row r="11" spans="1:9" ht="24">
      <c r="A11" s="22"/>
      <c r="B11" s="22"/>
      <c r="C11" s="22"/>
      <c r="D11" s="22"/>
      <c r="E11" s="22"/>
      <c r="H11" s="6" t="s">
        <v>10</v>
      </c>
      <c r="I11" s="7"/>
    </row>
    <row r="12" spans="1:9" ht="14.25" customHeight="1">
      <c r="A12" s="19"/>
      <c r="B12" s="19"/>
      <c r="C12" s="19"/>
      <c r="D12" s="77" t="s">
        <v>165</v>
      </c>
      <c r="E12" s="78"/>
      <c r="F12" s="78"/>
      <c r="H12" s="6" t="s">
        <v>11</v>
      </c>
      <c r="I12" s="70" t="s">
        <v>166</v>
      </c>
    </row>
    <row r="13" spans="1:9" ht="15">
      <c r="A13" s="5"/>
      <c r="B13" s="5"/>
      <c r="C13" s="5"/>
      <c r="D13" s="5"/>
      <c r="E13" s="5"/>
      <c r="H13" s="2"/>
      <c r="I13" s="7"/>
    </row>
    <row r="14" spans="1:9" ht="15">
      <c r="A14" s="2"/>
      <c r="B14" s="2"/>
      <c r="C14" s="2"/>
      <c r="D14" s="3"/>
      <c r="E14" s="2"/>
      <c r="H14" s="6"/>
      <c r="I14" s="7"/>
    </row>
    <row r="15" spans="1:10" ht="15" customHeight="1">
      <c r="A15" s="80" t="s">
        <v>48</v>
      </c>
      <c r="B15" s="80"/>
      <c r="C15" s="80"/>
      <c r="D15" s="73" t="s">
        <v>146</v>
      </c>
      <c r="E15" s="73"/>
      <c r="F15" s="73"/>
      <c r="H15" s="6" t="s">
        <v>38</v>
      </c>
      <c r="I15" s="24">
        <v>12947383</v>
      </c>
      <c r="J15" s="33" t="s">
        <v>57</v>
      </c>
    </row>
    <row r="16" spans="1:9" ht="30.75" customHeight="1">
      <c r="A16" s="80"/>
      <c r="B16" s="80"/>
      <c r="C16" s="80"/>
      <c r="D16" s="73"/>
      <c r="E16" s="73"/>
      <c r="F16" s="73"/>
      <c r="H16" s="2"/>
      <c r="I16" s="10"/>
    </row>
    <row r="17" spans="1:9" ht="15">
      <c r="A17" s="80" t="s">
        <v>39</v>
      </c>
      <c r="B17" s="80"/>
      <c r="C17" s="80"/>
      <c r="D17" s="73" t="s">
        <v>147</v>
      </c>
      <c r="E17" s="73"/>
      <c r="F17" s="73"/>
      <c r="H17" s="23"/>
      <c r="I17" s="24"/>
    </row>
    <row r="18" spans="1:9" ht="15">
      <c r="A18" s="80" t="s">
        <v>14</v>
      </c>
      <c r="B18" s="80"/>
      <c r="C18" s="80"/>
      <c r="D18" s="1" t="s">
        <v>141</v>
      </c>
      <c r="E18" s="1"/>
      <c r="H18" s="14" t="s">
        <v>12</v>
      </c>
      <c r="I18" s="24">
        <v>383</v>
      </c>
    </row>
    <row r="19" spans="1:7" ht="15" customHeight="1">
      <c r="A19" s="80" t="s">
        <v>13</v>
      </c>
      <c r="B19" s="80"/>
      <c r="C19" s="80"/>
      <c r="D19" s="73" t="s">
        <v>148</v>
      </c>
      <c r="E19" s="73"/>
      <c r="F19" s="73"/>
      <c r="G19" s="74"/>
    </row>
    <row r="20" spans="1:7" ht="15" customHeight="1">
      <c r="A20" s="80"/>
      <c r="B20" s="80"/>
      <c r="C20" s="80"/>
      <c r="D20" s="73"/>
      <c r="E20" s="73"/>
      <c r="F20" s="73"/>
      <c r="G20" s="74"/>
    </row>
    <row r="21" spans="1:7" ht="15" customHeight="1">
      <c r="A21" s="80"/>
      <c r="B21" s="80"/>
      <c r="C21" s="80"/>
      <c r="D21" s="73"/>
      <c r="E21" s="73"/>
      <c r="F21" s="73"/>
      <c r="G21" s="74"/>
    </row>
    <row r="22" spans="1:6" ht="15" customHeight="1">
      <c r="A22" s="80" t="s">
        <v>49</v>
      </c>
      <c r="B22" s="80"/>
      <c r="C22" s="80"/>
      <c r="D22" s="73" t="s">
        <v>149</v>
      </c>
      <c r="E22" s="73"/>
      <c r="F22" s="73"/>
    </row>
    <row r="23" spans="1:6" ht="15" customHeight="1">
      <c r="A23" s="80"/>
      <c r="B23" s="80"/>
      <c r="C23" s="80"/>
      <c r="D23" s="73"/>
      <c r="E23" s="73"/>
      <c r="F23" s="73"/>
    </row>
    <row r="24" spans="1:6" ht="15" customHeight="1">
      <c r="A24" s="80"/>
      <c r="B24" s="80"/>
      <c r="C24" s="80"/>
      <c r="D24" s="73"/>
      <c r="E24" s="73"/>
      <c r="F24" s="73"/>
    </row>
    <row r="25" spans="1:6" ht="15" customHeight="1">
      <c r="A25" s="80"/>
      <c r="B25" s="80"/>
      <c r="C25" s="80"/>
      <c r="D25" s="73"/>
      <c r="E25" s="73"/>
      <c r="F25" s="73"/>
    </row>
    <row r="26" spans="1:6" ht="15">
      <c r="A26" s="4"/>
      <c r="B26" s="4"/>
      <c r="C26" s="1"/>
      <c r="D26" s="1"/>
      <c r="E26" s="1"/>
      <c r="F26" s="8"/>
    </row>
    <row r="27" spans="1:6" ht="14.25" customHeight="1">
      <c r="A27" s="77" t="s">
        <v>50</v>
      </c>
      <c r="B27" s="77"/>
      <c r="C27" s="77"/>
      <c r="D27" s="77"/>
      <c r="E27" s="77"/>
      <c r="F27" s="77"/>
    </row>
    <row r="28" spans="1:6" ht="14.25">
      <c r="A28" s="16"/>
      <c r="B28" s="16"/>
      <c r="C28" s="16"/>
      <c r="D28" s="5"/>
      <c r="E28" s="16"/>
      <c r="F28" s="16"/>
    </row>
    <row r="29" spans="1:6" ht="15" customHeight="1">
      <c r="A29" s="80" t="s">
        <v>51</v>
      </c>
      <c r="B29" s="80"/>
      <c r="C29" s="80"/>
      <c r="D29" s="80"/>
      <c r="E29" s="80"/>
      <c r="F29" s="80"/>
    </row>
    <row r="30" spans="1:7" ht="103.5" customHeight="1">
      <c r="A30" s="81" t="s">
        <v>153</v>
      </c>
      <c r="B30" s="81"/>
      <c r="C30" s="81"/>
      <c r="D30" s="81"/>
      <c r="E30" s="81"/>
      <c r="F30" s="81"/>
      <c r="G30" s="81"/>
    </row>
    <row r="31" spans="1:6" ht="15" customHeight="1">
      <c r="A31" s="80" t="s">
        <v>52</v>
      </c>
      <c r="B31" s="80"/>
      <c r="C31" s="80"/>
      <c r="D31" s="80"/>
      <c r="E31" s="80"/>
      <c r="F31" s="80"/>
    </row>
    <row r="32" spans="1:7" ht="82.5" customHeight="1">
      <c r="A32" s="81" t="s">
        <v>152</v>
      </c>
      <c r="B32" s="81"/>
      <c r="C32" s="81"/>
      <c r="D32" s="81"/>
      <c r="E32" s="81"/>
      <c r="F32" s="81"/>
      <c r="G32" s="81"/>
    </row>
    <row r="33" spans="1:6" ht="15" customHeight="1">
      <c r="A33" s="80" t="s">
        <v>35</v>
      </c>
      <c r="B33" s="80"/>
      <c r="C33" s="80"/>
      <c r="D33" s="80"/>
      <c r="E33" s="80"/>
      <c r="F33" s="80"/>
    </row>
    <row r="34" spans="1:7" ht="35.25" customHeight="1">
      <c r="A34" s="82" t="s">
        <v>143</v>
      </c>
      <c r="B34" s="82"/>
      <c r="C34" s="82"/>
      <c r="D34" s="82"/>
      <c r="E34" s="82"/>
      <c r="F34" s="82"/>
      <c r="G34" s="82"/>
    </row>
  </sheetData>
  <sheetProtection/>
  <mergeCells count="31">
    <mergeCell ref="A30:G30"/>
    <mergeCell ref="A32:G32"/>
    <mergeCell ref="A34:G34"/>
    <mergeCell ref="G2:I2"/>
    <mergeCell ref="F3:I3"/>
    <mergeCell ref="D15:F16"/>
    <mergeCell ref="D17:F17"/>
    <mergeCell ref="A33:F33"/>
    <mergeCell ref="A31:F31"/>
    <mergeCell ref="G4:I4"/>
    <mergeCell ref="A29:F29"/>
    <mergeCell ref="A27:F27"/>
    <mergeCell ref="A22:C25"/>
    <mergeCell ref="A15:C16"/>
    <mergeCell ref="A17:C17"/>
    <mergeCell ref="A19:C21"/>
    <mergeCell ref="D22:F25"/>
    <mergeCell ref="A18:C18"/>
    <mergeCell ref="A3:D3"/>
    <mergeCell ref="B4:D4"/>
    <mergeCell ref="C5:D5"/>
    <mergeCell ref="C6:D6"/>
    <mergeCell ref="B7:D7"/>
    <mergeCell ref="E1:F1"/>
    <mergeCell ref="B2:D2"/>
    <mergeCell ref="H6:I6"/>
    <mergeCell ref="D19:G21"/>
    <mergeCell ref="G7:I7"/>
    <mergeCell ref="A9:I9"/>
    <mergeCell ref="H5:I5"/>
    <mergeCell ref="D12:F12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34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5"/>
  <sheetViews>
    <sheetView tabSelected="1" view="pageBreakPreview" zoomScale="96" zoomScaleSheetLayoutView="96" workbookViewId="0" topLeftCell="A1">
      <selection activeCell="P32" sqref="P32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7.375" style="2" customWidth="1"/>
    <col min="8" max="8" width="16.875" style="2" customWidth="1"/>
    <col min="9" max="9" width="15.75390625" style="2" customWidth="1"/>
    <col min="10" max="16384" width="9.125" style="2" customWidth="1"/>
  </cols>
  <sheetData>
    <row r="1" spans="6:8" ht="69" customHeight="1">
      <c r="F1" s="80" t="s">
        <v>160</v>
      </c>
      <c r="G1" s="80"/>
      <c r="H1" s="80"/>
    </row>
    <row r="2" spans="7:8" ht="13.5" customHeight="1">
      <c r="G2" s="81" t="str">
        <f>'прилож.фин.обес.'!G2</f>
        <v>от " 17  октября 2018  г. </v>
      </c>
      <c r="H2" s="81"/>
    </row>
    <row r="3" ht="13.5" customHeight="1">
      <c r="G3" s="38"/>
    </row>
    <row r="4" spans="2:8" ht="25.5" customHeight="1">
      <c r="B4" s="84" t="s">
        <v>139</v>
      </c>
      <c r="C4" s="84"/>
      <c r="D4" s="84"/>
      <c r="E4" s="84"/>
      <c r="F4" s="84"/>
      <c r="G4" s="84"/>
      <c r="H4" s="84"/>
    </row>
    <row r="5" spans="2:8" ht="6.75" customHeight="1">
      <c r="B5" s="30"/>
      <c r="C5" s="30"/>
      <c r="D5" s="30"/>
      <c r="E5" s="30"/>
      <c r="F5" s="30"/>
      <c r="G5" s="30"/>
      <c r="H5" s="30"/>
    </row>
    <row r="6" spans="2:9" ht="15" customHeight="1">
      <c r="B6" s="30"/>
      <c r="C6" s="30"/>
      <c r="D6" s="30"/>
      <c r="E6" s="30"/>
      <c r="F6" s="30"/>
      <c r="G6" s="55" t="s">
        <v>137</v>
      </c>
      <c r="H6" s="55" t="s">
        <v>138</v>
      </c>
      <c r="I6" s="55" t="s">
        <v>158</v>
      </c>
    </row>
    <row r="7" spans="2:9" ht="15.75" customHeight="1">
      <c r="B7" s="132" t="s">
        <v>0</v>
      </c>
      <c r="C7" s="132"/>
      <c r="D7" s="132"/>
      <c r="E7" s="137" t="s">
        <v>76</v>
      </c>
      <c r="F7" s="144" t="s">
        <v>77</v>
      </c>
      <c r="G7" s="129" t="s">
        <v>80</v>
      </c>
      <c r="H7" s="129" t="s">
        <v>80</v>
      </c>
      <c r="I7" s="129" t="s">
        <v>80</v>
      </c>
    </row>
    <row r="8" spans="2:9" ht="40.5" customHeight="1">
      <c r="B8" s="132"/>
      <c r="C8" s="132"/>
      <c r="D8" s="132"/>
      <c r="E8" s="138"/>
      <c r="F8" s="145"/>
      <c r="G8" s="129"/>
      <c r="H8" s="129"/>
      <c r="I8" s="129"/>
    </row>
    <row r="9" spans="2:9" ht="27.75" customHeight="1">
      <c r="B9" s="132"/>
      <c r="C9" s="132"/>
      <c r="D9" s="132"/>
      <c r="E9" s="139"/>
      <c r="F9" s="146"/>
      <c r="G9" s="129"/>
      <c r="H9" s="129"/>
      <c r="I9" s="129"/>
    </row>
    <row r="10" spans="2:9" ht="30" customHeight="1">
      <c r="B10" s="95" t="s">
        <v>15</v>
      </c>
      <c r="C10" s="95"/>
      <c r="D10" s="95"/>
      <c r="E10" s="10"/>
      <c r="F10" s="9" t="s">
        <v>16</v>
      </c>
      <c r="G10" s="10"/>
      <c r="H10" s="10"/>
      <c r="I10" s="10"/>
    </row>
    <row r="11" spans="2:13" ht="24.75" customHeight="1">
      <c r="B11" s="123" t="s">
        <v>3</v>
      </c>
      <c r="C11" s="123"/>
      <c r="D11" s="123"/>
      <c r="E11" s="29"/>
      <c r="F11" s="9" t="s">
        <v>16</v>
      </c>
      <c r="G11" s="10"/>
      <c r="H11" s="71">
        <v>36977900</v>
      </c>
      <c r="I11" s="10"/>
      <c r="K11" s="57">
        <f>G10+G11-G12</f>
        <v>0</v>
      </c>
      <c r="L11" s="57">
        <f>H10+H11-H12</f>
        <v>0</v>
      </c>
      <c r="M11" s="57">
        <f>I10+I11-I12</f>
        <v>0</v>
      </c>
    </row>
    <row r="12" spans="2:9" s="19" customFormat="1" ht="22.5" customHeight="1">
      <c r="B12" s="123" t="s">
        <v>5</v>
      </c>
      <c r="C12" s="123"/>
      <c r="D12" s="123"/>
      <c r="E12" s="29"/>
      <c r="F12" s="12">
        <v>900</v>
      </c>
      <c r="G12" s="58">
        <f>G14+G19+G27+G30+G35+G41+G34</f>
        <v>0</v>
      </c>
      <c r="H12" s="58">
        <f>H14+H19+H27+H30+H35+H41+H34</f>
        <v>36977900</v>
      </c>
      <c r="I12" s="58">
        <f>I14+I19+I27+I30+I35+I41+I34</f>
        <v>0</v>
      </c>
    </row>
    <row r="13" spans="2:9" ht="18" customHeight="1">
      <c r="B13" s="95" t="s">
        <v>4</v>
      </c>
      <c r="C13" s="95"/>
      <c r="D13" s="95"/>
      <c r="E13" s="10"/>
      <c r="F13" s="9"/>
      <c r="G13" s="9"/>
      <c r="H13" s="9"/>
      <c r="I13" s="9"/>
    </row>
    <row r="14" spans="2:9" ht="30.75" customHeight="1">
      <c r="B14" s="119" t="s">
        <v>40</v>
      </c>
      <c r="C14" s="119"/>
      <c r="D14" s="119"/>
      <c r="E14" s="44"/>
      <c r="F14" s="50">
        <v>210</v>
      </c>
      <c r="G14" s="59">
        <f>G16+G17+G18</f>
        <v>0</v>
      </c>
      <c r="H14" s="59">
        <f>H16+H17+H18</f>
        <v>0</v>
      </c>
      <c r="I14" s="59">
        <f>I16+I17+I18</f>
        <v>0</v>
      </c>
    </row>
    <row r="15" spans="2:9" ht="21.75" customHeight="1">
      <c r="B15" s="85" t="s">
        <v>1</v>
      </c>
      <c r="C15" s="85"/>
      <c r="D15" s="85"/>
      <c r="E15" s="41"/>
      <c r="F15" s="10"/>
      <c r="G15" s="9"/>
      <c r="H15" s="9"/>
      <c r="I15" s="9"/>
    </row>
    <row r="16" spans="2:9" ht="19.5" customHeight="1">
      <c r="B16" s="95" t="s">
        <v>17</v>
      </c>
      <c r="C16" s="95"/>
      <c r="D16" s="95"/>
      <c r="E16" s="10"/>
      <c r="F16" s="50">
        <v>211</v>
      </c>
      <c r="G16" s="9"/>
      <c r="H16" s="9"/>
      <c r="I16" s="9"/>
    </row>
    <row r="17" spans="2:9" ht="19.5" customHeight="1">
      <c r="B17" s="128" t="s">
        <v>18</v>
      </c>
      <c r="C17" s="128"/>
      <c r="D17" s="128"/>
      <c r="E17" s="43"/>
      <c r="F17" s="50">
        <v>212</v>
      </c>
      <c r="G17" s="9"/>
      <c r="H17" s="9"/>
      <c r="I17" s="9"/>
    </row>
    <row r="18" spans="2:9" ht="19.5" customHeight="1">
      <c r="B18" s="95" t="s">
        <v>19</v>
      </c>
      <c r="C18" s="95"/>
      <c r="D18" s="95"/>
      <c r="E18" s="10"/>
      <c r="F18" s="50">
        <v>213</v>
      </c>
      <c r="G18" s="9"/>
      <c r="H18" s="9"/>
      <c r="I18" s="9"/>
    </row>
    <row r="19" spans="2:9" ht="19.5" customHeight="1">
      <c r="B19" s="95" t="s">
        <v>41</v>
      </c>
      <c r="C19" s="95"/>
      <c r="D19" s="95"/>
      <c r="E19" s="10"/>
      <c r="F19" s="50">
        <v>220</v>
      </c>
      <c r="G19" s="59">
        <f>G21+G22+G23+G24+G25+G26</f>
        <v>0</v>
      </c>
      <c r="H19" s="59">
        <f>H21+H22+H23+H24+H25+H26</f>
        <v>0</v>
      </c>
      <c r="I19" s="59">
        <f>I21+I22+I23+I24+I25+I26</f>
        <v>0</v>
      </c>
    </row>
    <row r="20" spans="2:9" ht="19.5" customHeight="1">
      <c r="B20" s="85" t="s">
        <v>1</v>
      </c>
      <c r="C20" s="85"/>
      <c r="D20" s="85"/>
      <c r="E20" s="41"/>
      <c r="F20" s="50"/>
      <c r="G20" s="9"/>
      <c r="H20" s="9"/>
      <c r="I20" s="9"/>
    </row>
    <row r="21" spans="2:9" ht="19.5" customHeight="1">
      <c r="B21" s="95" t="s">
        <v>20</v>
      </c>
      <c r="C21" s="95"/>
      <c r="D21" s="95"/>
      <c r="E21" s="10"/>
      <c r="F21" s="50">
        <v>221</v>
      </c>
      <c r="G21" s="9"/>
      <c r="H21" s="9"/>
      <c r="I21" s="9"/>
    </row>
    <row r="22" spans="2:9" ht="19.5" customHeight="1">
      <c r="B22" s="95" t="s">
        <v>21</v>
      </c>
      <c r="C22" s="95"/>
      <c r="D22" s="95"/>
      <c r="E22" s="10"/>
      <c r="F22" s="50">
        <v>222</v>
      </c>
      <c r="G22" s="9"/>
      <c r="H22" s="9"/>
      <c r="I22" s="9"/>
    </row>
    <row r="23" spans="2:9" ht="19.5" customHeight="1">
      <c r="B23" s="95" t="s">
        <v>22</v>
      </c>
      <c r="C23" s="95"/>
      <c r="D23" s="95"/>
      <c r="E23" s="10"/>
      <c r="F23" s="50">
        <v>223</v>
      </c>
      <c r="G23" s="9"/>
      <c r="H23" s="9"/>
      <c r="I23" s="9"/>
    </row>
    <row r="24" spans="2:9" ht="19.5" customHeight="1">
      <c r="B24" s="95" t="s">
        <v>23</v>
      </c>
      <c r="C24" s="95"/>
      <c r="D24" s="95"/>
      <c r="E24" s="10"/>
      <c r="F24" s="50">
        <v>224</v>
      </c>
      <c r="G24" s="9"/>
      <c r="H24" s="9"/>
      <c r="I24" s="9"/>
    </row>
    <row r="25" spans="2:9" ht="19.5" customHeight="1">
      <c r="B25" s="95" t="s">
        <v>24</v>
      </c>
      <c r="C25" s="95"/>
      <c r="D25" s="95"/>
      <c r="E25" s="10"/>
      <c r="F25" s="50">
        <v>225</v>
      </c>
      <c r="G25" s="9"/>
      <c r="H25" s="9"/>
      <c r="I25" s="9"/>
    </row>
    <row r="26" spans="2:9" ht="18" customHeight="1">
      <c r="B26" s="95" t="s">
        <v>25</v>
      </c>
      <c r="C26" s="95"/>
      <c r="D26" s="95"/>
      <c r="E26" s="10"/>
      <c r="F26" s="50">
        <v>226</v>
      </c>
      <c r="G26" s="9"/>
      <c r="H26" s="9"/>
      <c r="I26" s="9"/>
    </row>
    <row r="27" spans="2:9" ht="18" customHeight="1">
      <c r="B27" s="95" t="s">
        <v>42</v>
      </c>
      <c r="C27" s="95"/>
      <c r="D27" s="95"/>
      <c r="E27" s="10"/>
      <c r="F27" s="50">
        <v>240</v>
      </c>
      <c r="G27" s="9"/>
      <c r="H27" s="9"/>
      <c r="I27" s="9"/>
    </row>
    <row r="28" spans="2:9" ht="18" customHeight="1">
      <c r="B28" s="85" t="s">
        <v>1</v>
      </c>
      <c r="C28" s="85"/>
      <c r="D28" s="85"/>
      <c r="E28" s="41"/>
      <c r="F28" s="50"/>
      <c r="G28" s="9"/>
      <c r="H28" s="9"/>
      <c r="I28" s="9"/>
    </row>
    <row r="29" spans="2:9" ht="18" customHeight="1">
      <c r="B29" s="95" t="s">
        <v>26</v>
      </c>
      <c r="C29" s="95"/>
      <c r="D29" s="95"/>
      <c r="E29" s="10"/>
      <c r="F29" s="50">
        <v>241</v>
      </c>
      <c r="G29" s="9"/>
      <c r="H29" s="9"/>
      <c r="I29" s="9"/>
    </row>
    <row r="30" spans="2:9" ht="18" customHeight="1">
      <c r="B30" s="95" t="s">
        <v>43</v>
      </c>
      <c r="C30" s="95"/>
      <c r="D30" s="95"/>
      <c r="E30" s="10"/>
      <c r="F30" s="50">
        <v>260</v>
      </c>
      <c r="G30" s="9"/>
      <c r="H30" s="9"/>
      <c r="I30" s="9"/>
    </row>
    <row r="31" spans="2:9" ht="18" customHeight="1">
      <c r="B31" s="85" t="s">
        <v>1</v>
      </c>
      <c r="C31" s="85"/>
      <c r="D31" s="85"/>
      <c r="E31" s="41"/>
      <c r="F31" s="50"/>
      <c r="G31" s="9"/>
      <c r="H31" s="9"/>
      <c r="I31" s="9"/>
    </row>
    <row r="32" spans="2:9" ht="18" customHeight="1">
      <c r="B32" s="95" t="s">
        <v>27</v>
      </c>
      <c r="C32" s="95"/>
      <c r="D32" s="95"/>
      <c r="E32" s="10"/>
      <c r="F32" s="50">
        <v>262</v>
      </c>
      <c r="G32" s="9"/>
      <c r="H32" s="9"/>
      <c r="I32" s="9"/>
    </row>
    <row r="33" spans="2:9" ht="18" customHeight="1">
      <c r="B33" s="96" t="s">
        <v>28</v>
      </c>
      <c r="C33" s="96"/>
      <c r="D33" s="96"/>
      <c r="E33" s="42"/>
      <c r="F33" s="50">
        <v>263</v>
      </c>
      <c r="G33" s="9"/>
      <c r="H33" s="9"/>
      <c r="I33" s="9"/>
    </row>
    <row r="34" spans="2:9" ht="18" customHeight="1">
      <c r="B34" s="95" t="s">
        <v>29</v>
      </c>
      <c r="C34" s="95"/>
      <c r="D34" s="95"/>
      <c r="E34" s="10"/>
      <c r="F34" s="50">
        <v>290</v>
      </c>
      <c r="G34" s="9"/>
      <c r="H34" s="9"/>
      <c r="I34" s="9"/>
    </row>
    <row r="35" spans="2:9" ht="18" customHeight="1">
      <c r="B35" s="95" t="s">
        <v>44</v>
      </c>
      <c r="C35" s="95"/>
      <c r="D35" s="95"/>
      <c r="E35" s="10"/>
      <c r="F35" s="50">
        <v>300</v>
      </c>
      <c r="G35" s="59">
        <f>G37+G38+G39+G40</f>
        <v>0</v>
      </c>
      <c r="H35" s="59">
        <f>H37+H38+H39+H40</f>
        <v>36977900</v>
      </c>
      <c r="I35" s="59">
        <f>I37+I38+I39+I40</f>
        <v>0</v>
      </c>
    </row>
    <row r="36" spans="2:9" ht="18" customHeight="1">
      <c r="B36" s="85" t="s">
        <v>1</v>
      </c>
      <c r="C36" s="85"/>
      <c r="D36" s="85"/>
      <c r="E36" s="41"/>
      <c r="F36" s="50"/>
      <c r="G36" s="9"/>
      <c r="H36" s="9"/>
      <c r="I36" s="9"/>
    </row>
    <row r="37" spans="2:9" ht="18" customHeight="1">
      <c r="B37" s="95" t="s">
        <v>30</v>
      </c>
      <c r="C37" s="95"/>
      <c r="D37" s="95"/>
      <c r="E37" s="10"/>
      <c r="F37" s="50">
        <v>310</v>
      </c>
      <c r="G37" s="9"/>
      <c r="H37" s="9">
        <v>36977900</v>
      </c>
      <c r="I37" s="9"/>
    </row>
    <row r="38" spans="2:9" ht="18" customHeight="1">
      <c r="B38" s="95" t="s">
        <v>31</v>
      </c>
      <c r="C38" s="95"/>
      <c r="D38" s="95"/>
      <c r="E38" s="10"/>
      <c r="F38" s="50">
        <v>320</v>
      </c>
      <c r="G38" s="9"/>
      <c r="H38" s="9"/>
      <c r="I38" s="9"/>
    </row>
    <row r="39" spans="2:9" ht="18" customHeight="1">
      <c r="B39" s="95" t="s">
        <v>32</v>
      </c>
      <c r="C39" s="95"/>
      <c r="D39" s="95"/>
      <c r="E39" s="10"/>
      <c r="F39" s="50">
        <v>330</v>
      </c>
      <c r="G39" s="9"/>
      <c r="H39" s="9"/>
      <c r="I39" s="9"/>
    </row>
    <row r="40" spans="2:9" ht="15.75" customHeight="1">
      <c r="B40" s="95" t="s">
        <v>33</v>
      </c>
      <c r="C40" s="95"/>
      <c r="D40" s="95"/>
      <c r="E40" s="10"/>
      <c r="F40" s="50">
        <v>340</v>
      </c>
      <c r="G40" s="9"/>
      <c r="H40" s="9"/>
      <c r="I40" s="9"/>
    </row>
    <row r="41" spans="2:9" ht="18" customHeight="1">
      <c r="B41" s="95" t="s">
        <v>45</v>
      </c>
      <c r="C41" s="95"/>
      <c r="D41" s="95"/>
      <c r="E41" s="10"/>
      <c r="F41" s="50">
        <v>500</v>
      </c>
      <c r="G41" s="9"/>
      <c r="H41" s="9"/>
      <c r="I41" s="9"/>
    </row>
    <row r="42" spans="2:9" ht="15" customHeight="1">
      <c r="B42" s="85" t="s">
        <v>1</v>
      </c>
      <c r="C42" s="85"/>
      <c r="D42" s="85"/>
      <c r="E42" s="41"/>
      <c r="F42" s="50"/>
      <c r="G42" s="9"/>
      <c r="H42" s="9"/>
      <c r="I42" s="9"/>
    </row>
    <row r="43" spans="2:9" ht="29.25" customHeight="1">
      <c r="B43" s="95" t="s">
        <v>36</v>
      </c>
      <c r="C43" s="95"/>
      <c r="D43" s="95"/>
      <c r="E43" s="10"/>
      <c r="F43" s="50">
        <v>520</v>
      </c>
      <c r="G43" s="9"/>
      <c r="H43" s="9"/>
      <c r="I43" s="9"/>
    </row>
    <row r="44" spans="2:9" ht="18" customHeight="1">
      <c r="B44" s="130" t="s">
        <v>34</v>
      </c>
      <c r="C44" s="131"/>
      <c r="D44" s="94"/>
      <c r="E44" s="18"/>
      <c r="F44" s="17">
        <v>530</v>
      </c>
      <c r="G44" s="9"/>
      <c r="H44" s="9"/>
      <c r="I44" s="9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I7:I9"/>
    <mergeCell ref="F1:H1"/>
    <mergeCell ref="G2:H2"/>
    <mergeCell ref="B4:H4"/>
    <mergeCell ref="B7:D9"/>
    <mergeCell ref="E7:E9"/>
    <mergeCell ref="F7:F9"/>
    <mergeCell ref="G7:G9"/>
    <mergeCell ref="H7:H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8.375" style="2" customWidth="1"/>
    <col min="6" max="6" width="16.625" style="2" customWidth="1"/>
    <col min="7" max="7" width="2.375" style="2" customWidth="1"/>
    <col min="8" max="16384" width="9.125" style="2" customWidth="1"/>
  </cols>
  <sheetData>
    <row r="1" spans="1:6" ht="21.75" customHeight="1">
      <c r="A1" s="84" t="s">
        <v>58</v>
      </c>
      <c r="B1" s="84"/>
      <c r="C1" s="84"/>
      <c r="D1" s="84"/>
      <c r="E1" s="84"/>
      <c r="F1" s="84"/>
    </row>
    <row r="2" spans="1:6" ht="25.5" customHeight="1">
      <c r="A2" s="87" t="s">
        <v>0</v>
      </c>
      <c r="B2" s="87"/>
      <c r="C2" s="87"/>
      <c r="D2" s="87"/>
      <c r="E2" s="87"/>
      <c r="F2" s="87" t="s">
        <v>59</v>
      </c>
    </row>
    <row r="3" spans="1:6" ht="33.75" customHeight="1">
      <c r="A3" s="87"/>
      <c r="B3" s="87"/>
      <c r="C3" s="87"/>
      <c r="D3" s="87"/>
      <c r="E3" s="87"/>
      <c r="F3" s="87"/>
    </row>
    <row r="4" spans="1:6" ht="17.25" customHeight="1">
      <c r="A4" s="85" t="s">
        <v>62</v>
      </c>
      <c r="B4" s="86"/>
      <c r="C4" s="86"/>
      <c r="D4" s="86"/>
      <c r="E4" s="86"/>
      <c r="F4" s="59">
        <f>F6+F8</f>
        <v>8772.4</v>
      </c>
    </row>
    <row r="5" spans="1:6" ht="13.5" customHeight="1">
      <c r="A5" s="85" t="s">
        <v>60</v>
      </c>
      <c r="B5" s="85"/>
      <c r="C5" s="85"/>
      <c r="D5" s="85"/>
      <c r="E5" s="85"/>
      <c r="F5" s="9"/>
    </row>
    <row r="6" spans="1:6" ht="23.25" customHeight="1">
      <c r="A6" s="85" t="s">
        <v>63</v>
      </c>
      <c r="B6" s="85"/>
      <c r="C6" s="85"/>
      <c r="D6" s="85"/>
      <c r="E6" s="85"/>
      <c r="F6" s="61">
        <v>8316.6</v>
      </c>
    </row>
    <row r="7" spans="1:6" ht="22.5" customHeight="1">
      <c r="A7" s="85" t="s">
        <v>61</v>
      </c>
      <c r="B7" s="85"/>
      <c r="C7" s="85"/>
      <c r="D7" s="85"/>
      <c r="E7" s="85"/>
      <c r="F7" s="61">
        <v>3423</v>
      </c>
    </row>
    <row r="8" spans="1:6" ht="18.75" customHeight="1">
      <c r="A8" s="85" t="s">
        <v>64</v>
      </c>
      <c r="B8" s="85"/>
      <c r="C8" s="85"/>
      <c r="D8" s="85"/>
      <c r="E8" s="85"/>
      <c r="F8" s="61">
        <v>455.8</v>
      </c>
    </row>
    <row r="9" spans="1:6" ht="36" customHeight="1">
      <c r="A9" s="85" t="s">
        <v>65</v>
      </c>
      <c r="B9" s="85"/>
      <c r="C9" s="85"/>
      <c r="D9" s="85"/>
      <c r="E9" s="85"/>
      <c r="F9" s="61">
        <v>26.9</v>
      </c>
    </row>
    <row r="10" spans="1:6" ht="20.25" customHeight="1">
      <c r="A10" s="88" t="s">
        <v>136</v>
      </c>
      <c r="B10" s="89"/>
      <c r="C10" s="89"/>
      <c r="D10" s="89"/>
      <c r="E10" s="90"/>
      <c r="F10" s="61">
        <f>F12+F17+F18</f>
        <v>42.3</v>
      </c>
    </row>
    <row r="11" spans="1:6" ht="14.25" customHeight="1">
      <c r="A11" s="85" t="s">
        <v>1</v>
      </c>
      <c r="B11" s="85"/>
      <c r="C11" s="85"/>
      <c r="D11" s="85"/>
      <c r="E11" s="85"/>
      <c r="F11" s="9"/>
    </row>
    <row r="12" spans="1:6" ht="26.25" customHeight="1">
      <c r="A12" s="88" t="s">
        <v>66</v>
      </c>
      <c r="B12" s="89"/>
      <c r="C12" s="89"/>
      <c r="D12" s="89"/>
      <c r="E12" s="90"/>
      <c r="F12" s="9">
        <f>F13</f>
        <v>0</v>
      </c>
    </row>
    <row r="13" spans="1:6" ht="34.5" customHeight="1">
      <c r="A13" s="85" t="s">
        <v>67</v>
      </c>
      <c r="B13" s="85"/>
      <c r="C13" s="85"/>
      <c r="D13" s="85"/>
      <c r="E13" s="85"/>
      <c r="F13" s="9"/>
    </row>
    <row r="14" spans="1:6" ht="15.75" customHeight="1">
      <c r="A14" s="88"/>
      <c r="B14" s="91"/>
      <c r="C14" s="91"/>
      <c r="D14" s="91"/>
      <c r="E14" s="92"/>
      <c r="F14" s="9"/>
    </row>
    <row r="15" spans="1:6" ht="36" customHeight="1">
      <c r="A15" s="88" t="s">
        <v>68</v>
      </c>
      <c r="B15" s="91"/>
      <c r="C15" s="91"/>
      <c r="D15" s="91"/>
      <c r="E15" s="92"/>
      <c r="F15" s="9"/>
    </row>
    <row r="16" spans="1:6" ht="27" customHeight="1">
      <c r="A16" s="88" t="s">
        <v>69</v>
      </c>
      <c r="B16" s="89"/>
      <c r="C16" s="89"/>
      <c r="D16" s="89"/>
      <c r="E16" s="90"/>
      <c r="F16" s="9"/>
    </row>
    <row r="17" spans="1:6" ht="30" customHeight="1">
      <c r="A17" s="88" t="s">
        <v>70</v>
      </c>
      <c r="B17" s="91"/>
      <c r="C17" s="91"/>
      <c r="D17" s="91"/>
      <c r="E17" s="92"/>
      <c r="F17" s="9"/>
    </row>
    <row r="18" spans="1:6" ht="20.25" customHeight="1">
      <c r="A18" s="85" t="s">
        <v>71</v>
      </c>
      <c r="B18" s="85"/>
      <c r="C18" s="85"/>
      <c r="D18" s="85"/>
      <c r="E18" s="85"/>
      <c r="F18" s="62">
        <v>42.3</v>
      </c>
    </row>
    <row r="19" spans="1:6" ht="18.75" customHeight="1">
      <c r="A19" s="85" t="s">
        <v>72</v>
      </c>
      <c r="B19" s="85"/>
      <c r="C19" s="85"/>
      <c r="D19" s="85"/>
      <c r="E19" s="85"/>
      <c r="F19" s="61">
        <v>1773.8</v>
      </c>
    </row>
    <row r="20" spans="1:6" ht="35.25" customHeight="1">
      <c r="A20" s="85" t="s">
        <v>73</v>
      </c>
      <c r="B20" s="85"/>
      <c r="C20" s="85"/>
      <c r="D20" s="85"/>
      <c r="E20" s="85"/>
      <c r="F20" s="61"/>
    </row>
    <row r="21" spans="1:6" ht="25.5" customHeight="1">
      <c r="A21" s="85" t="s">
        <v>74</v>
      </c>
      <c r="B21" s="85"/>
      <c r="C21" s="85"/>
      <c r="D21" s="85"/>
      <c r="E21" s="85"/>
      <c r="F21" s="61">
        <v>1773.8</v>
      </c>
    </row>
    <row r="22" spans="1:6" ht="36.75" customHeight="1">
      <c r="A22" s="85" t="s">
        <v>75</v>
      </c>
      <c r="B22" s="85"/>
      <c r="C22" s="85"/>
      <c r="D22" s="85"/>
      <c r="E22" s="85"/>
      <c r="F22" s="9">
        <v>0</v>
      </c>
    </row>
    <row r="23" ht="30" customHeight="1">
      <c r="D23" s="2"/>
    </row>
    <row r="24" ht="19.5" customHeight="1">
      <c r="D24" s="2"/>
    </row>
    <row r="25" ht="15.75" customHeight="1">
      <c r="D25" s="2"/>
    </row>
    <row r="26" ht="31.5" customHeight="1">
      <c r="D26" s="2"/>
    </row>
    <row r="27" ht="15.75" customHeight="1">
      <c r="D27" s="2"/>
    </row>
    <row r="28" ht="110.2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16.5" customHeight="1">
      <c r="D32" s="2"/>
    </row>
    <row r="33" ht="33" customHeight="1">
      <c r="D33" s="2"/>
    </row>
    <row r="34" ht="15" customHeight="1">
      <c r="D34" s="2"/>
    </row>
    <row r="35" ht="18" customHeight="1">
      <c r="D35" s="2"/>
    </row>
    <row r="36" ht="32.25" customHeight="1">
      <c r="D36" s="2"/>
    </row>
    <row r="37" ht="36" customHeight="1">
      <c r="D37" s="2"/>
    </row>
    <row r="38" s="19" customFormat="1" ht="13.5" customHeight="1"/>
    <row r="39" ht="14.25" customHeight="1">
      <c r="D39" s="2"/>
    </row>
    <row r="40" ht="30" customHeight="1">
      <c r="D40" s="2"/>
    </row>
    <row r="41" ht="16.5" customHeight="1">
      <c r="D41" s="2"/>
    </row>
    <row r="42" ht="16.5" customHeight="1">
      <c r="D42" s="2"/>
    </row>
    <row r="43" ht="19.5" customHeight="1">
      <c r="D43" s="2"/>
    </row>
    <row r="44" ht="33.75" customHeight="1">
      <c r="D44" s="2"/>
    </row>
    <row r="45" ht="16.5" customHeight="1">
      <c r="D45" s="2"/>
    </row>
    <row r="46" ht="16.5" customHeight="1">
      <c r="D46" s="2"/>
    </row>
    <row r="47" ht="13.5" customHeight="1">
      <c r="D47" s="2"/>
    </row>
    <row r="48" ht="15.75" customHeight="1">
      <c r="D48" s="2"/>
    </row>
    <row r="49" ht="14.25" customHeight="1">
      <c r="D49" s="2"/>
    </row>
    <row r="50" ht="30" customHeight="1">
      <c r="D50" s="2"/>
    </row>
    <row r="51" ht="30.75" customHeight="1">
      <c r="D51" s="2"/>
    </row>
    <row r="52" ht="15.75" customHeight="1">
      <c r="D52" s="2"/>
    </row>
    <row r="53" ht="32.25" customHeight="1">
      <c r="D53" s="2"/>
    </row>
    <row r="54" ht="12.75" customHeight="1">
      <c r="D54" s="2"/>
    </row>
    <row r="55" ht="48.75" customHeight="1">
      <c r="D55" s="2"/>
    </row>
    <row r="56" ht="19.5" customHeight="1">
      <c r="D56" s="2"/>
    </row>
    <row r="57" ht="19.5" customHeight="1">
      <c r="D57" s="2"/>
    </row>
    <row r="58" ht="34.5" customHeight="1">
      <c r="D58" s="2"/>
    </row>
    <row r="59" ht="45" customHeight="1">
      <c r="D59" s="2"/>
    </row>
    <row r="60" ht="19.5" customHeight="1">
      <c r="D60" s="2"/>
    </row>
    <row r="61" ht="30.75" customHeight="1">
      <c r="D61" s="2"/>
    </row>
    <row r="62" ht="20.25" customHeight="1">
      <c r="D62" s="2"/>
    </row>
    <row r="63" ht="35.25" customHeight="1">
      <c r="D63" s="2"/>
    </row>
    <row r="64" ht="38.25" customHeight="1">
      <c r="D64" s="2"/>
    </row>
    <row r="65" ht="34.5" customHeight="1">
      <c r="D65" s="2"/>
    </row>
    <row r="66" ht="28.5" customHeight="1">
      <c r="D66" s="2"/>
    </row>
    <row r="67" ht="33.75" customHeight="1">
      <c r="D67" s="2"/>
    </row>
    <row r="68" ht="20.25" customHeight="1">
      <c r="D68" s="2"/>
    </row>
    <row r="69" ht="30.75" customHeight="1">
      <c r="D69" s="2"/>
    </row>
    <row r="70" ht="30.75" customHeight="1">
      <c r="D70" s="2"/>
    </row>
    <row r="71" ht="15.75" customHeight="1">
      <c r="D71" s="2"/>
    </row>
    <row r="72" ht="28.5" customHeight="1">
      <c r="D72" s="2"/>
    </row>
    <row r="73" ht="28.5" customHeight="1">
      <c r="D73" s="2"/>
    </row>
    <row r="74" ht="29.25" customHeight="1">
      <c r="D74" s="2"/>
    </row>
    <row r="75" ht="29.25" customHeight="1">
      <c r="D75" s="2"/>
    </row>
    <row r="76" s="8" customFormat="1" ht="28.5" customHeight="1"/>
    <row r="77" ht="31.5" customHeight="1">
      <c r="D77" s="2"/>
    </row>
    <row r="78" ht="15">
      <c r="D78" s="2"/>
    </row>
    <row r="79" ht="23.25" customHeight="1">
      <c r="D79" s="2"/>
    </row>
    <row r="80" ht="30" customHeight="1">
      <c r="D80" s="2"/>
    </row>
    <row r="81" ht="15">
      <c r="D81" s="2"/>
    </row>
    <row r="82" ht="15">
      <c r="D82" s="2"/>
    </row>
    <row r="83" ht="15">
      <c r="D83" s="2"/>
    </row>
  </sheetData>
  <sheetProtection/>
  <mergeCells count="22">
    <mergeCell ref="A21:E21"/>
    <mergeCell ref="A13:E13"/>
    <mergeCell ref="A14:E14"/>
    <mergeCell ref="A11:E11"/>
    <mergeCell ref="A17:E17"/>
    <mergeCell ref="A22:E22"/>
    <mergeCell ref="A19:E19"/>
    <mergeCell ref="A20:E20"/>
    <mergeCell ref="A18:E18"/>
    <mergeCell ref="A16:E16"/>
    <mergeCell ref="F2:F3"/>
    <mergeCell ref="A10:E10"/>
    <mergeCell ref="A15:E15"/>
    <mergeCell ref="A9:E9"/>
    <mergeCell ref="A12:E12"/>
    <mergeCell ref="A1:F1"/>
    <mergeCell ref="A8:E8"/>
    <mergeCell ref="A4:E4"/>
    <mergeCell ref="A6:E6"/>
    <mergeCell ref="A2:E3"/>
    <mergeCell ref="A5:E5"/>
    <mergeCell ref="A7:E7"/>
  </mergeCells>
  <printOptions/>
  <pageMargins left="0.5905511811023623" right="0" top="0.5905511811023623" bottom="0" header="0.5118110236220472" footer="0.1574803149606299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95" zoomScaleSheetLayoutView="95" zoomScalePageLayoutView="0" workbookViewId="0" topLeftCell="A1">
      <pane xSplit="4" ySplit="5" topLeftCell="E2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3" sqref="A43:J5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4.875" style="0" customWidth="1"/>
    <col min="13" max="13" width="13.125" style="0" customWidth="1"/>
  </cols>
  <sheetData>
    <row r="1" spans="1:9" ht="18.75" customHeight="1">
      <c r="A1" s="84" t="s">
        <v>162</v>
      </c>
      <c r="B1" s="84"/>
      <c r="C1" s="84"/>
      <c r="D1" s="84"/>
      <c r="E1" s="84"/>
      <c r="F1" s="84"/>
      <c r="G1" s="84"/>
      <c r="H1" s="84"/>
      <c r="I1" s="84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9" t="s">
        <v>0</v>
      </c>
      <c r="B3" s="110"/>
      <c r="C3" s="115" t="s">
        <v>76</v>
      </c>
      <c r="D3" s="115" t="s">
        <v>77</v>
      </c>
      <c r="E3" s="118" t="s">
        <v>78</v>
      </c>
      <c r="F3" s="118"/>
      <c r="G3" s="118"/>
      <c r="H3" s="118"/>
      <c r="I3" s="118"/>
      <c r="J3" s="118"/>
    </row>
    <row r="4" spans="1:10" ht="11.25" customHeight="1">
      <c r="A4" s="111"/>
      <c r="B4" s="112"/>
      <c r="C4" s="116"/>
      <c r="D4" s="116"/>
      <c r="E4" s="118" t="s">
        <v>107</v>
      </c>
      <c r="F4" s="118" t="s">
        <v>2</v>
      </c>
      <c r="G4" s="118"/>
      <c r="H4" s="118"/>
      <c r="I4" s="118"/>
      <c r="J4" s="118"/>
    </row>
    <row r="5" spans="1:10" ht="117.75" customHeight="1">
      <c r="A5" s="113"/>
      <c r="B5" s="114"/>
      <c r="C5" s="117"/>
      <c r="D5" s="117"/>
      <c r="E5" s="118"/>
      <c r="F5" s="60" t="s">
        <v>108</v>
      </c>
      <c r="G5" s="60" t="s">
        <v>81</v>
      </c>
      <c r="H5" s="60" t="s">
        <v>109</v>
      </c>
      <c r="I5" s="60" t="s">
        <v>110</v>
      </c>
      <c r="J5" s="67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'прилож.фин.обес.'!G10</f>
        <v>0</v>
      </c>
      <c r="G6" s="59">
        <f>'прил.фин.обесп-субвенции'!G9</f>
        <v>0</v>
      </c>
      <c r="H6" s="59">
        <v>0</v>
      </c>
      <c r="I6" s="59">
        <f>'прил.внебюджет'!G10</f>
        <v>0</v>
      </c>
      <c r="J6" s="65">
        <f>'прил. целев'!G10</f>
        <v>0</v>
      </c>
    </row>
    <row r="7" spans="1:13" ht="20.25" customHeight="1">
      <c r="A7" s="99" t="s">
        <v>120</v>
      </c>
      <c r="B7" s="100"/>
      <c r="C7" s="36">
        <v>100</v>
      </c>
      <c r="D7" s="9" t="s">
        <v>16</v>
      </c>
      <c r="E7" s="58">
        <f>E9+E10+E11+E12+E13+E14</f>
        <v>11488700</v>
      </c>
      <c r="F7" s="58">
        <f>'прилож.фин.обес.'!G11+F13</f>
        <v>10675700</v>
      </c>
      <c r="G7" s="58">
        <f>'прил.фин.обесп-субвенции'!G10</f>
        <v>0</v>
      </c>
      <c r="H7" s="58">
        <f>H13</f>
        <v>0</v>
      </c>
      <c r="I7" s="58">
        <f>'прил.внебюджет'!G11</f>
        <v>813000</v>
      </c>
      <c r="J7" s="69">
        <f>'прил. целев'!G11</f>
        <v>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11488700</v>
      </c>
      <c r="F10" s="63">
        <f>'прилож.фин.обес.'!G11</f>
        <v>10675700</v>
      </c>
      <c r="G10" s="63">
        <f>'прил.фин.обесп-субвенции'!G10</f>
        <v>0</v>
      </c>
      <c r="H10" s="59" t="s">
        <v>16</v>
      </c>
      <c r="I10" s="59">
        <f>'прил.внебюджет'!G11-I14-I9</f>
        <v>813000</v>
      </c>
      <c r="J10" s="65"/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4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7" t="s">
        <v>117</v>
      </c>
      <c r="B13" s="108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5">
        <f>'прил. целев'!G11</f>
        <v>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8" t="s">
        <v>119</v>
      </c>
      <c r="B15" s="90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23.25" customHeight="1">
      <c r="A16" s="95" t="s">
        <v>134</v>
      </c>
      <c r="B16" s="95"/>
      <c r="C16" s="10">
        <v>600</v>
      </c>
      <c r="D16" s="9" t="s">
        <v>16</v>
      </c>
      <c r="E16" s="59">
        <f>E6+E7-E17</f>
        <v>0</v>
      </c>
      <c r="F16" s="59">
        <f>F6+F10-F17</f>
        <v>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0</v>
      </c>
    </row>
    <row r="17" spans="1:10" ht="14.25">
      <c r="A17" s="123" t="s">
        <v>5</v>
      </c>
      <c r="B17" s="123"/>
      <c r="C17" s="29">
        <v>200</v>
      </c>
      <c r="D17" s="12"/>
      <c r="E17" s="58">
        <f aca="true" t="shared" si="0" ref="E17:J17">E19+E26+E27+E31+E33+E34</f>
        <v>11488700</v>
      </c>
      <c r="F17" s="58">
        <f t="shared" si="0"/>
        <v>10675700</v>
      </c>
      <c r="G17" s="58">
        <f t="shared" si="0"/>
        <v>0</v>
      </c>
      <c r="H17" s="58">
        <f t="shared" si="0"/>
        <v>0</v>
      </c>
      <c r="I17" s="58">
        <f t="shared" si="0"/>
        <v>813000</v>
      </c>
      <c r="J17" s="58">
        <f t="shared" si="0"/>
        <v>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19" t="s">
        <v>121</v>
      </c>
      <c r="B19" s="119"/>
      <c r="C19" s="44">
        <v>210</v>
      </c>
      <c r="D19" s="12">
        <f aca="true" t="shared" si="1" ref="D19:I19">D21+D22+D23</f>
        <v>342</v>
      </c>
      <c r="E19" s="59">
        <f>E21+E22+E23</f>
        <v>8473100</v>
      </c>
      <c r="F19" s="59">
        <f t="shared" si="1"/>
        <v>8473100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>J21+J22+J23</f>
        <v>0</v>
      </c>
    </row>
    <row r="20" spans="1:10" ht="15">
      <c r="A20" s="85" t="s">
        <v>1</v>
      </c>
      <c r="B20" s="85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9">
        <f>F21+G21+H21+I21+J21</f>
        <v>6507700</v>
      </c>
      <c r="F21" s="59">
        <f>'прилож.фин.обес.'!G16</f>
        <v>6507700</v>
      </c>
      <c r="G21" s="59">
        <f>'прил.фин.обесп-субвенции'!G15</f>
        <v>0</v>
      </c>
      <c r="H21" s="59"/>
      <c r="I21" s="59">
        <f>'прил.внебюджет'!G16</f>
        <v>0</v>
      </c>
      <c r="J21" s="65">
        <f>'прил. целев'!G16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9">
        <f>F22+G22+H22+I22+J22</f>
        <v>0</v>
      </c>
      <c r="F22" s="59">
        <f>'прилож.фин.обес.'!G17</f>
        <v>0</v>
      </c>
      <c r="G22" s="59">
        <f>'прил.фин.обесп-субвенции'!G16</f>
        <v>0</v>
      </c>
      <c r="H22" s="59"/>
      <c r="I22" s="59">
        <f>'прил.внебюджет'!G17</f>
        <v>0</v>
      </c>
      <c r="J22" s="65">
        <f>'прил. целев'!G17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9">
        <f>F23+G23+H23+I23+J23</f>
        <v>1965400</v>
      </c>
      <c r="F23" s="59">
        <f>'прилож.фин.обес.'!G18</f>
        <v>1965400</v>
      </c>
      <c r="G23" s="59">
        <f>'прил.фин.обесп-субвенции'!G17</f>
        <v>0</v>
      </c>
      <c r="H23" s="59"/>
      <c r="I23" s="59">
        <f>'прил.внебюджет'!G18</f>
        <v>0</v>
      </c>
      <c r="J23" s="65">
        <f>'прил. целев'!G18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5" t="s">
        <v>1</v>
      </c>
      <c r="B25" s="85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1" t="s">
        <v>133</v>
      </c>
      <c r="B26" s="102"/>
      <c r="C26" s="120">
        <v>230</v>
      </c>
      <c r="D26" s="12">
        <v>851</v>
      </c>
      <c r="E26" s="59">
        <f>F26+G26+H26+I26+J26</f>
        <v>144900</v>
      </c>
      <c r="F26" s="59">
        <f>'прилож.фин.обес.'!G34-F27-F28</f>
        <v>144900</v>
      </c>
      <c r="G26" s="59"/>
      <c r="H26" s="59"/>
      <c r="I26" s="59"/>
      <c r="J26" s="65"/>
    </row>
    <row r="27" spans="1:10" ht="15.75" customHeight="1">
      <c r="A27" s="105"/>
      <c r="B27" s="106"/>
      <c r="C27" s="121"/>
      <c r="D27" s="12">
        <v>852</v>
      </c>
      <c r="E27" s="59">
        <f>F27+G27+H27+I27+J27</f>
        <v>0</v>
      </c>
      <c r="F27" s="59"/>
      <c r="G27" s="59">
        <f>'прил.фин.обесп-субвенции'!G33</f>
        <v>0</v>
      </c>
      <c r="H27" s="59"/>
      <c r="I27" s="59">
        <f>'прил.внебюджет'!G34</f>
        <v>0</v>
      </c>
      <c r="J27" s="65">
        <f>'прил. целев'!G34</f>
        <v>0</v>
      </c>
    </row>
    <row r="28" spans="1:10" ht="15.75" customHeight="1">
      <c r="A28" s="103"/>
      <c r="B28" s="104"/>
      <c r="C28" s="122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1" t="s">
        <v>123</v>
      </c>
      <c r="B31" s="102"/>
      <c r="C31" s="120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3"/>
      <c r="B32" s="104"/>
      <c r="C32" s="122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09" t="s">
        <v>124</v>
      </c>
      <c r="B33" s="110"/>
      <c r="C33" s="120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1"/>
      <c r="B34" s="112"/>
      <c r="C34" s="121"/>
      <c r="D34" s="12">
        <v>244</v>
      </c>
      <c r="E34" s="59">
        <f>F34+G34+H34+I34+J34</f>
        <v>2870700</v>
      </c>
      <c r="F34" s="59">
        <f>'прилож.фин.обес.'!G19+'прилож.фин.обес.'!G35</f>
        <v>2057700</v>
      </c>
      <c r="G34" s="59">
        <f>'прил.фин.обесп-субвенции'!G18+'прил.фин.обесп-субвенции'!G34</f>
        <v>0</v>
      </c>
      <c r="H34" s="59"/>
      <c r="I34" s="59">
        <f>'прил.внебюджет'!G19+'прил.внебюджет'!G35</f>
        <v>813000</v>
      </c>
      <c r="J34" s="65">
        <f>'прил. целев'!G19+'прил. целев'!G35</f>
        <v>0</v>
      </c>
    </row>
    <row r="35" spans="1:10" ht="17.25" customHeight="1">
      <c r="A35" s="113"/>
      <c r="B35" s="114"/>
      <c r="C35" s="122"/>
      <c r="D35" s="12">
        <v>417</v>
      </c>
      <c r="E35" s="59">
        <f>F35+G35+H35+I35+J35</f>
        <v>0</v>
      </c>
      <c r="F35" s="59"/>
      <c r="G35" s="59"/>
      <c r="H35" s="59"/>
      <c r="I35" s="59"/>
      <c r="J35" s="65"/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2" ref="E36:E42">F36+G36+H36+I36</f>
        <v>0</v>
      </c>
      <c r="F36" s="59"/>
      <c r="G36" s="59"/>
      <c r="H36" s="59"/>
      <c r="I36" s="59"/>
      <c r="J36" s="65"/>
    </row>
    <row r="37" spans="1:10" ht="15">
      <c r="A37" s="85" t="s">
        <v>1</v>
      </c>
      <c r="B37" s="85"/>
      <c r="C37" s="41"/>
      <c r="D37" s="12"/>
      <c r="E37" s="59">
        <f t="shared" si="2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2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2"/>
        <v>0</v>
      </c>
      <c r="F39" s="59"/>
      <c r="G39" s="59"/>
      <c r="H39" s="59"/>
      <c r="I39" s="59"/>
      <c r="J39" s="65"/>
    </row>
    <row r="40" spans="1:10" ht="18.75" customHeight="1">
      <c r="A40" s="85" t="s">
        <v>128</v>
      </c>
      <c r="B40" s="85"/>
      <c r="C40" s="10">
        <v>400</v>
      </c>
      <c r="D40" s="12"/>
      <c r="E40" s="59">
        <f t="shared" si="2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2"/>
        <v>0</v>
      </c>
      <c r="F41" s="59"/>
      <c r="G41" s="59"/>
      <c r="H41" s="59"/>
      <c r="I41" s="59"/>
      <c r="J41" s="65"/>
    </row>
    <row r="42" spans="1:10" ht="21.75" customHeight="1">
      <c r="A42" s="96" t="s">
        <v>130</v>
      </c>
      <c r="B42" s="96"/>
      <c r="C42" s="42">
        <v>420</v>
      </c>
      <c r="D42" s="12"/>
      <c r="E42" s="59">
        <f t="shared" si="2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80" t="s">
        <v>53</v>
      </c>
      <c r="B44" s="80"/>
      <c r="C44" s="80"/>
      <c r="D44" s="80"/>
      <c r="E44" s="11"/>
      <c r="F44" s="97"/>
      <c r="G44" s="97"/>
    </row>
    <row r="45" spans="1:7" ht="15" customHeight="1" hidden="1">
      <c r="A45" s="80" t="s">
        <v>47</v>
      </c>
      <c r="B45" s="80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8"/>
      <c r="G46" s="98"/>
    </row>
    <row r="47" spans="1:7" ht="15">
      <c r="A47" s="80" t="s">
        <v>54</v>
      </c>
      <c r="B47" s="80"/>
      <c r="C47" s="80"/>
      <c r="D47" s="80"/>
      <c r="E47" s="53"/>
      <c r="F47" s="97"/>
      <c r="G47" s="97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80" t="s">
        <v>46</v>
      </c>
      <c r="B49" s="80"/>
      <c r="C49" s="80"/>
      <c r="D49" s="80"/>
      <c r="E49" s="53"/>
      <c r="F49" s="97"/>
      <c r="G49" s="97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>
      <c r="A51" s="81" t="s">
        <v>167</v>
      </c>
      <c r="B51" s="81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C26:C28"/>
    <mergeCell ref="C31:C32"/>
    <mergeCell ref="A33:B35"/>
    <mergeCell ref="C33:C35"/>
    <mergeCell ref="A1:I1"/>
    <mergeCell ref="A17:B17"/>
    <mergeCell ref="A11:B11"/>
    <mergeCell ref="A30:B30"/>
    <mergeCell ref="A20:B20"/>
    <mergeCell ref="A10:B10"/>
    <mergeCell ref="A3:B5"/>
    <mergeCell ref="C3:C5"/>
    <mergeCell ref="D3:D5"/>
    <mergeCell ref="E4:E5"/>
    <mergeCell ref="A21:B21"/>
    <mergeCell ref="A19:B19"/>
    <mergeCell ref="A6:B6"/>
    <mergeCell ref="A18:B18"/>
    <mergeCell ref="E3:J3"/>
    <mergeCell ref="F4:J4"/>
    <mergeCell ref="A7:B7"/>
    <mergeCell ref="A22:B22"/>
    <mergeCell ref="A31:B32"/>
    <mergeCell ref="A16:B16"/>
    <mergeCell ref="A15:B15"/>
    <mergeCell ref="A29:B29"/>
    <mergeCell ref="A26:B28"/>
    <mergeCell ref="A25:B25"/>
    <mergeCell ref="A8:B8"/>
    <mergeCell ref="A13:B13"/>
    <mergeCell ref="F50:G50"/>
    <mergeCell ref="A41:B41"/>
    <mergeCell ref="A42:B42"/>
    <mergeCell ref="F48:G48"/>
    <mergeCell ref="F49:G49"/>
    <mergeCell ref="F44:G44"/>
    <mergeCell ref="F45:G45"/>
    <mergeCell ref="F46:G46"/>
    <mergeCell ref="F47:G47"/>
    <mergeCell ref="A51:B51"/>
    <mergeCell ref="A37:B37"/>
    <mergeCell ref="A45:B45"/>
    <mergeCell ref="A44:D44"/>
    <mergeCell ref="A47:D47"/>
    <mergeCell ref="A49:D49"/>
    <mergeCell ref="A39:B39"/>
    <mergeCell ref="A40:B40"/>
    <mergeCell ref="A38:B38"/>
    <mergeCell ref="A9:B9"/>
    <mergeCell ref="A14:B14"/>
    <mergeCell ref="A24:B24"/>
    <mergeCell ref="A23:B23"/>
    <mergeCell ref="A36:B36"/>
    <mergeCell ref="A12:B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17">
      <selection activeCell="A43" sqref="A43:J5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84" t="s">
        <v>140</v>
      </c>
      <c r="B1" s="84"/>
      <c r="C1" s="84"/>
      <c r="D1" s="84"/>
      <c r="E1" s="84"/>
      <c r="F1" s="84"/>
      <c r="G1" s="84"/>
      <c r="H1" s="84"/>
      <c r="I1" s="84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9" t="s">
        <v>0</v>
      </c>
      <c r="B3" s="110"/>
      <c r="C3" s="115" t="s">
        <v>76</v>
      </c>
      <c r="D3" s="115" t="s">
        <v>77</v>
      </c>
      <c r="E3" s="118" t="s">
        <v>78</v>
      </c>
      <c r="F3" s="118"/>
      <c r="G3" s="118"/>
      <c r="H3" s="118"/>
      <c r="I3" s="118"/>
      <c r="J3" s="118"/>
    </row>
    <row r="4" spans="1:10" ht="11.25" customHeight="1">
      <c r="A4" s="111"/>
      <c r="B4" s="112"/>
      <c r="C4" s="116"/>
      <c r="D4" s="116"/>
      <c r="E4" s="118" t="s">
        <v>107</v>
      </c>
      <c r="F4" s="118" t="s">
        <v>2</v>
      </c>
      <c r="G4" s="118"/>
      <c r="H4" s="118"/>
      <c r="I4" s="118"/>
      <c r="J4" s="118"/>
    </row>
    <row r="5" spans="1:10" ht="117.75" customHeight="1">
      <c r="A5" s="113"/>
      <c r="B5" s="114"/>
      <c r="C5" s="117"/>
      <c r="D5" s="117"/>
      <c r="E5" s="118"/>
      <c r="F5" s="60" t="s">
        <v>108</v>
      </c>
      <c r="G5" s="60" t="s">
        <v>81</v>
      </c>
      <c r="H5" s="60" t="s">
        <v>109</v>
      </c>
      <c r="I5" s="60" t="s">
        <v>110</v>
      </c>
      <c r="J5" s="67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'прилож.фин.обес.'!H10</f>
        <v>0</v>
      </c>
      <c r="G6" s="59">
        <f>'прил.фин.обесп-субвенции'!H9</f>
        <v>0</v>
      </c>
      <c r="H6" s="59">
        <v>0</v>
      </c>
      <c r="I6" s="59">
        <f>'прил.внебюджет'!H10</f>
        <v>0</v>
      </c>
      <c r="J6" s="65">
        <f>'прил. целев'!H10</f>
        <v>0</v>
      </c>
    </row>
    <row r="7" spans="1:17" ht="20.25" customHeight="1">
      <c r="A7" s="99" t="s">
        <v>120</v>
      </c>
      <c r="B7" s="100"/>
      <c r="C7" s="36">
        <v>100</v>
      </c>
      <c r="D7" s="9" t="s">
        <v>16</v>
      </c>
      <c r="E7" s="58">
        <f>E9+E10+E11+E12+E13+E14</f>
        <v>45910500</v>
      </c>
      <c r="F7" s="58">
        <f>'прилож.фин.обес.'!H11+F13</f>
        <v>8070600</v>
      </c>
      <c r="G7" s="58">
        <f>'прил.фин.обесп-субвенции'!H10</f>
        <v>0</v>
      </c>
      <c r="H7" s="58">
        <f>H13</f>
        <v>0</v>
      </c>
      <c r="I7" s="58">
        <f>'прил.внебюджет'!H11</f>
        <v>862000</v>
      </c>
      <c r="J7" s="58">
        <f>'прил. целев'!H12</f>
        <v>36977900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  <c r="Q7" s="56">
        <f>'прилож.фин.обес.'!H12</f>
        <v>8070600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8932600</v>
      </c>
      <c r="F10" s="63">
        <f>'прилож.фин.обес.'!H11</f>
        <v>8070600</v>
      </c>
      <c r="G10" s="63">
        <f>'прил.фин.обесп-субвенции'!H10</f>
        <v>0</v>
      </c>
      <c r="H10" s="59" t="s">
        <v>16</v>
      </c>
      <c r="I10" s="59">
        <f>'прил.внебюджет'!H11-I14-I9</f>
        <v>862000</v>
      </c>
      <c r="J10" s="65"/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1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7" t="s">
        <v>117</v>
      </c>
      <c r="B13" s="108"/>
      <c r="C13" s="37">
        <v>150</v>
      </c>
      <c r="D13" s="25">
        <v>180</v>
      </c>
      <c r="E13" s="59">
        <v>36977900</v>
      </c>
      <c r="F13" s="59"/>
      <c r="G13" s="59"/>
      <c r="H13" s="59"/>
      <c r="I13" s="59" t="s">
        <v>16</v>
      </c>
      <c r="J13" s="65">
        <v>36977900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8" t="s">
        <v>119</v>
      </c>
      <c r="B15" s="90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32.25" customHeight="1">
      <c r="A16" s="95" t="s">
        <v>134</v>
      </c>
      <c r="B16" s="95"/>
      <c r="C16" s="10">
        <v>600</v>
      </c>
      <c r="D16" s="9" t="s">
        <v>16</v>
      </c>
      <c r="E16" s="59">
        <f>E6+E7-E17</f>
        <v>0</v>
      </c>
      <c r="F16" s="59">
        <f>F6+F10-F17</f>
        <v>0</v>
      </c>
      <c r="G16" s="59">
        <f>G6+G10-G17</f>
        <v>0</v>
      </c>
      <c r="H16" s="59">
        <v>0</v>
      </c>
      <c r="I16" s="59">
        <f>I6+I10-I17</f>
        <v>0</v>
      </c>
      <c r="J16" s="59">
        <v>0</v>
      </c>
    </row>
    <row r="17" spans="1:10" ht="14.25">
      <c r="A17" s="123" t="s">
        <v>5</v>
      </c>
      <c r="B17" s="123"/>
      <c r="C17" s="29">
        <v>200</v>
      </c>
      <c r="D17" s="12"/>
      <c r="E17" s="58">
        <f aca="true" t="shared" si="0" ref="E17:J17">E19+E26+E27+E31+E33+E34+E35</f>
        <v>45910500</v>
      </c>
      <c r="F17" s="58">
        <f t="shared" si="0"/>
        <v>8070600</v>
      </c>
      <c r="G17" s="58">
        <f t="shared" si="0"/>
        <v>0</v>
      </c>
      <c r="H17" s="58">
        <f t="shared" si="0"/>
        <v>0</v>
      </c>
      <c r="I17" s="58">
        <f t="shared" si="0"/>
        <v>862000</v>
      </c>
      <c r="J17" s="58">
        <f t="shared" si="0"/>
        <v>36977900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19" t="s">
        <v>121</v>
      </c>
      <c r="B19" s="119"/>
      <c r="C19" s="44">
        <v>210</v>
      </c>
      <c r="D19" s="12">
        <f aca="true" t="shared" si="1" ref="D19:I19">D21+D22+D23</f>
        <v>342</v>
      </c>
      <c r="E19" s="59">
        <f>E21+E22+E23</f>
        <v>7079600</v>
      </c>
      <c r="F19" s="59">
        <f t="shared" si="1"/>
        <v>7079600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>J21+J22+J23</f>
        <v>0</v>
      </c>
    </row>
    <row r="20" spans="1:10" ht="15">
      <c r="A20" s="85" t="s">
        <v>1</v>
      </c>
      <c r="B20" s="85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9">
        <f>F21+G21+H21+I21+J21</f>
        <v>5435200</v>
      </c>
      <c r="F21" s="59">
        <f>'прилож.фин.обес.'!H16</f>
        <v>5435200</v>
      </c>
      <c r="G21" s="59">
        <f>'прил.фин.обесп-субвенции'!H15</f>
        <v>0</v>
      </c>
      <c r="H21" s="59"/>
      <c r="I21" s="59">
        <f>'прил.внебюджет'!H16</f>
        <v>0</v>
      </c>
      <c r="J21" s="65">
        <f>'прил. целев'!H16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9">
        <f>F22+G22+H22+I22+J22</f>
        <v>3000</v>
      </c>
      <c r="F22" s="59">
        <f>'прилож.фин.обес.'!H17</f>
        <v>3000</v>
      </c>
      <c r="G22" s="59">
        <f>'прил.фин.обесп-субвенции'!H16</f>
        <v>0</v>
      </c>
      <c r="H22" s="59"/>
      <c r="I22" s="59">
        <f>'прил.внебюджет'!H17</f>
        <v>0</v>
      </c>
      <c r="J22" s="65">
        <f>'прил. целев'!H17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9">
        <f>F23+G23+H23+I23+J23</f>
        <v>1641400</v>
      </c>
      <c r="F23" s="59">
        <f>'прилож.фин.обес.'!H18</f>
        <v>1641400</v>
      </c>
      <c r="G23" s="59">
        <f>'прил.фин.обесп-субвенции'!H17</f>
        <v>0</v>
      </c>
      <c r="H23" s="59"/>
      <c r="I23" s="59">
        <f>'прил.внебюджет'!H18</f>
        <v>0</v>
      </c>
      <c r="J23" s="65">
        <f>'прил. целев'!H18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5" t="s">
        <v>1</v>
      </c>
      <c r="B25" s="85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1" t="s">
        <v>133</v>
      </c>
      <c r="B26" s="102"/>
      <c r="C26" s="124">
        <v>230</v>
      </c>
      <c r="D26" s="12">
        <v>851</v>
      </c>
      <c r="E26" s="59">
        <f>F26+G26+H26+I26+J26</f>
        <v>93300</v>
      </c>
      <c r="F26" s="59">
        <f>'прилож.фин.обес.'!H34-F27</f>
        <v>93300</v>
      </c>
      <c r="G26" s="59"/>
      <c r="H26" s="59"/>
      <c r="I26" s="59"/>
      <c r="J26" s="65"/>
    </row>
    <row r="27" spans="1:10" ht="15.75" customHeight="1">
      <c r="A27" s="105"/>
      <c r="B27" s="106"/>
      <c r="C27" s="125"/>
      <c r="D27" s="12">
        <v>852</v>
      </c>
      <c r="E27" s="59">
        <f>F27+G27+H27+I27+J27</f>
        <v>0</v>
      </c>
      <c r="F27" s="59"/>
      <c r="G27" s="59">
        <f>'прил.фин.обесп-субвенции'!H33</f>
        <v>0</v>
      </c>
      <c r="H27" s="59"/>
      <c r="I27" s="59">
        <f>'прил.внебюджет'!H34</f>
        <v>0</v>
      </c>
      <c r="J27" s="65">
        <f>'прил. целев'!H34</f>
        <v>0</v>
      </c>
    </row>
    <row r="28" spans="1:10" ht="15.75" customHeight="1">
      <c r="A28" s="103"/>
      <c r="B28" s="104"/>
      <c r="C28" s="126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1" t="s">
        <v>123</v>
      </c>
      <c r="B31" s="102"/>
      <c r="C31" s="124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3"/>
      <c r="B32" s="104"/>
      <c r="C32" s="126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09" t="s">
        <v>124</v>
      </c>
      <c r="B33" s="110"/>
      <c r="C33" s="124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1"/>
      <c r="B34" s="112"/>
      <c r="C34" s="125"/>
      <c r="D34" s="12">
        <v>244</v>
      </c>
      <c r="E34" s="59">
        <f>F34+G34+H34+I34+J34</f>
        <v>1759700</v>
      </c>
      <c r="F34" s="59">
        <f>'прилож.фин.обес.'!H19+'прилож.фин.обес.'!H35</f>
        <v>897700</v>
      </c>
      <c r="G34" s="59">
        <f>'прил.фин.обесп-субвенции'!H18+'прил.фин.обесп-субвенции'!H34</f>
        <v>0</v>
      </c>
      <c r="H34" s="59"/>
      <c r="I34" s="59">
        <f>'прил.внебюджет'!H19+'прил.внебюджет'!H35</f>
        <v>862000</v>
      </c>
      <c r="J34" s="65"/>
    </row>
    <row r="35" spans="1:10" ht="17.25" customHeight="1">
      <c r="A35" s="113"/>
      <c r="B35" s="114"/>
      <c r="C35" s="126"/>
      <c r="D35" s="12">
        <v>407</v>
      </c>
      <c r="E35" s="59">
        <v>36977900</v>
      </c>
      <c r="F35" s="59"/>
      <c r="G35" s="59"/>
      <c r="H35" s="59"/>
      <c r="I35" s="59"/>
      <c r="J35" s="59">
        <v>36977900</v>
      </c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2" ref="E36:E42">F36+G36+H36+I36</f>
        <v>0</v>
      </c>
      <c r="F36" s="59"/>
      <c r="G36" s="59"/>
      <c r="H36" s="59"/>
      <c r="I36" s="59"/>
      <c r="J36" s="65"/>
    </row>
    <row r="37" spans="1:10" ht="15">
      <c r="A37" s="85" t="s">
        <v>1</v>
      </c>
      <c r="B37" s="85"/>
      <c r="C37" s="41"/>
      <c r="D37" s="12"/>
      <c r="E37" s="59">
        <f t="shared" si="2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2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2"/>
        <v>0</v>
      </c>
      <c r="F39" s="59"/>
      <c r="G39" s="59"/>
      <c r="H39" s="59"/>
      <c r="I39" s="59"/>
      <c r="J39" s="65"/>
    </row>
    <row r="40" spans="1:10" ht="18.75" customHeight="1">
      <c r="A40" s="85" t="s">
        <v>128</v>
      </c>
      <c r="B40" s="85"/>
      <c r="C40" s="10">
        <v>400</v>
      </c>
      <c r="D40" s="12"/>
      <c r="E40" s="59">
        <f t="shared" si="2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2"/>
        <v>0</v>
      </c>
      <c r="F41" s="59"/>
      <c r="G41" s="59"/>
      <c r="H41" s="59"/>
      <c r="I41" s="59"/>
      <c r="J41" s="65"/>
    </row>
    <row r="42" spans="1:10" ht="21.75" customHeight="1">
      <c r="A42" s="96" t="s">
        <v>130</v>
      </c>
      <c r="B42" s="96"/>
      <c r="C42" s="42">
        <v>420</v>
      </c>
      <c r="D42" s="12"/>
      <c r="E42" s="59">
        <f t="shared" si="2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80" t="s">
        <v>53</v>
      </c>
      <c r="B44" s="80"/>
      <c r="C44" s="80"/>
      <c r="D44" s="80"/>
      <c r="E44" s="11"/>
      <c r="F44" s="97"/>
      <c r="G44" s="97"/>
    </row>
    <row r="45" spans="1:7" ht="15" customHeight="1" hidden="1">
      <c r="A45" s="80" t="s">
        <v>47</v>
      </c>
      <c r="B45" s="80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8"/>
      <c r="G46" s="98"/>
    </row>
    <row r="47" spans="1:7" ht="15">
      <c r="A47" s="80" t="s">
        <v>54</v>
      </c>
      <c r="B47" s="80"/>
      <c r="C47" s="80"/>
      <c r="D47" s="80"/>
      <c r="E47" s="53"/>
      <c r="F47" s="97"/>
      <c r="G47" s="97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80" t="s">
        <v>46</v>
      </c>
      <c r="B49" s="80"/>
      <c r="C49" s="80"/>
      <c r="D49" s="80"/>
      <c r="E49" s="53"/>
      <c r="F49" s="97"/>
      <c r="G49" s="97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>
      <c r="A51" s="81" t="s">
        <v>168</v>
      </c>
      <c r="B51" s="81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17">
      <selection activeCell="R37" sqref="R37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9" t="s">
        <v>0</v>
      </c>
      <c r="B3" s="110"/>
      <c r="C3" s="115" t="s">
        <v>76</v>
      </c>
      <c r="D3" s="115" t="s">
        <v>77</v>
      </c>
      <c r="E3" s="118" t="s">
        <v>78</v>
      </c>
      <c r="F3" s="118"/>
      <c r="G3" s="118"/>
      <c r="H3" s="118"/>
      <c r="I3" s="118"/>
      <c r="J3" s="118"/>
    </row>
    <row r="4" spans="1:10" ht="11.25" customHeight="1">
      <c r="A4" s="111"/>
      <c r="B4" s="112"/>
      <c r="C4" s="116"/>
      <c r="D4" s="116"/>
      <c r="E4" s="118" t="s">
        <v>107</v>
      </c>
      <c r="F4" s="118" t="s">
        <v>2</v>
      </c>
      <c r="G4" s="118"/>
      <c r="H4" s="118"/>
      <c r="I4" s="118"/>
      <c r="J4" s="118"/>
    </row>
    <row r="5" spans="1:10" ht="117.75" customHeight="1">
      <c r="A5" s="113"/>
      <c r="B5" s="114"/>
      <c r="C5" s="117"/>
      <c r="D5" s="117"/>
      <c r="E5" s="118"/>
      <c r="F5" s="60" t="s">
        <v>108</v>
      </c>
      <c r="G5" s="60" t="s">
        <v>81</v>
      </c>
      <c r="H5" s="60" t="s">
        <v>109</v>
      </c>
      <c r="I5" s="60" t="s">
        <v>110</v>
      </c>
      <c r="J5" s="67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'прилож.фин.обес.'!I10</f>
        <v>0</v>
      </c>
      <c r="G6" s="59">
        <f>'прил.фин.обесп-субвенции'!I9</f>
        <v>0</v>
      </c>
      <c r="H6" s="59">
        <v>0</v>
      </c>
      <c r="I6" s="59">
        <f>'прил.внебюджет'!I10</f>
        <v>0</v>
      </c>
      <c r="J6" s="65">
        <f>'прил. целев'!I10</f>
        <v>0</v>
      </c>
    </row>
    <row r="7" spans="1:17" ht="20.25" customHeight="1">
      <c r="A7" s="99" t="s">
        <v>120</v>
      </c>
      <c r="B7" s="100"/>
      <c r="C7" s="36">
        <v>100</v>
      </c>
      <c r="D7" s="9" t="s">
        <v>16</v>
      </c>
      <c r="E7" s="58">
        <f>E9+E10+E11+E12+E13+E14</f>
        <v>9081200</v>
      </c>
      <c r="F7" s="58">
        <f>'прилож.фин.обес.'!I11+F13</f>
        <v>8219200</v>
      </c>
      <c r="G7" s="58">
        <f>'прил.фин.обесп-субвенции'!I10</f>
        <v>0</v>
      </c>
      <c r="H7" s="58">
        <f>H13</f>
        <v>0</v>
      </c>
      <c r="I7" s="58">
        <f>'прил.внебюджет'!I11</f>
        <v>862000</v>
      </c>
      <c r="J7" s="69">
        <f>'прил. целев'!I11</f>
        <v>0</v>
      </c>
      <c r="K7" s="32">
        <f>E6+E7-E17</f>
        <v>4990500</v>
      </c>
      <c r="L7" s="32" t="e">
        <f>#REF!+#REF!-#REF!</f>
        <v>#REF!</v>
      </c>
      <c r="M7" s="32" t="e">
        <f>#REF!+#REF!-#REF!</f>
        <v>#REF!</v>
      </c>
      <c r="Q7" s="56">
        <f>'прилож.фин.обес.'!I12</f>
        <v>8219200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9081200</v>
      </c>
      <c r="F10" s="63">
        <f>'прилож.фин.обес.'!I11</f>
        <v>8219200</v>
      </c>
      <c r="G10" s="63">
        <f>'прил.фин.обесп-субвенции'!I10</f>
        <v>0</v>
      </c>
      <c r="H10" s="59" t="s">
        <v>16</v>
      </c>
      <c r="I10" s="59">
        <f>'прил.внебюджет'!I11-I14-I9</f>
        <v>862000</v>
      </c>
      <c r="J10" s="65"/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1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7" t="s">
        <v>117</v>
      </c>
      <c r="B13" s="108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5">
        <f>'прил. целев'!I11</f>
        <v>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8" t="s">
        <v>119</v>
      </c>
      <c r="B15" s="90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23.25" customHeight="1">
      <c r="A16" s="95" t="s">
        <v>134</v>
      </c>
      <c r="B16" s="95"/>
      <c r="C16" s="10">
        <v>600</v>
      </c>
      <c r="D16" s="9" t="s">
        <v>16</v>
      </c>
      <c r="E16" s="59">
        <f>E6+E7-E17</f>
        <v>4990500</v>
      </c>
      <c r="F16" s="59">
        <f>F6+F10-F17</f>
        <v>4990500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0</v>
      </c>
    </row>
    <row r="17" spans="1:10" ht="14.25">
      <c r="A17" s="123" t="s">
        <v>5</v>
      </c>
      <c r="B17" s="123"/>
      <c r="C17" s="29">
        <v>200</v>
      </c>
      <c r="D17" s="12"/>
      <c r="E17" s="58">
        <f aca="true" t="shared" si="0" ref="E17:J17">E19+E26+E27+E31+E33+E34+E35</f>
        <v>4090700</v>
      </c>
      <c r="F17" s="58">
        <f t="shared" si="0"/>
        <v>3228700</v>
      </c>
      <c r="G17" s="58">
        <f t="shared" si="0"/>
        <v>0</v>
      </c>
      <c r="H17" s="58">
        <f t="shared" si="0"/>
        <v>0</v>
      </c>
      <c r="I17" s="58">
        <f t="shared" si="0"/>
        <v>862000</v>
      </c>
      <c r="J17" s="58">
        <f t="shared" si="0"/>
        <v>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19" t="s">
        <v>121</v>
      </c>
      <c r="B19" s="119"/>
      <c r="C19" s="44">
        <v>210</v>
      </c>
      <c r="D19" s="12">
        <f aca="true" t="shared" si="1" ref="D19:I19">D21+D22+D23</f>
        <v>342</v>
      </c>
      <c r="E19" s="59">
        <f>E21+E22+E23</f>
        <v>2232600</v>
      </c>
      <c r="F19" s="59">
        <f t="shared" si="1"/>
        <v>2232600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>J21+J22+J23</f>
        <v>0</v>
      </c>
    </row>
    <row r="20" spans="1:10" ht="15">
      <c r="A20" s="85" t="s">
        <v>1</v>
      </c>
      <c r="B20" s="85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9">
        <f>F21+G21+H21+I21+J21</f>
        <v>554500</v>
      </c>
      <c r="F21" s="59">
        <f>'прилож.фин.обес.'!I16</f>
        <v>554500</v>
      </c>
      <c r="G21" s="59">
        <f>'прил.фин.обесп-субвенции'!I15</f>
        <v>0</v>
      </c>
      <c r="H21" s="59"/>
      <c r="I21" s="59">
        <f>'прил.внебюджет'!I16</f>
        <v>0</v>
      </c>
      <c r="J21" s="65">
        <f>'прил. целев'!I16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9">
        <f>F22+G22+H22+I22+J22</f>
        <v>3500</v>
      </c>
      <c r="F22" s="59">
        <f>'прилож.фин.обес.'!I17</f>
        <v>3500</v>
      </c>
      <c r="G22" s="59">
        <f>'прил.фин.обесп-субвенции'!I16</f>
        <v>0</v>
      </c>
      <c r="H22" s="59"/>
      <c r="I22" s="59">
        <f>'прил.внебюджет'!I17</f>
        <v>0</v>
      </c>
      <c r="J22" s="65">
        <f>'прил. целев'!I17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9">
        <f>F23+G23+H23+I23+J23</f>
        <v>1674600</v>
      </c>
      <c r="F23" s="59">
        <f>'прилож.фин.обес.'!I18</f>
        <v>1674600</v>
      </c>
      <c r="G23" s="59">
        <f>'прил.фин.обесп-субвенции'!I17</f>
        <v>0</v>
      </c>
      <c r="H23" s="59"/>
      <c r="I23" s="59">
        <f>'прил.внебюджет'!I18</f>
        <v>0</v>
      </c>
      <c r="J23" s="65">
        <f>'прил. целев'!I18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5" t="s">
        <v>1</v>
      </c>
      <c r="B25" s="85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1" t="s">
        <v>133</v>
      </c>
      <c r="B26" s="102"/>
      <c r="C26" s="124">
        <v>230</v>
      </c>
      <c r="D26" s="12">
        <v>851</v>
      </c>
      <c r="E26" s="59">
        <f>F26+G26+H26+I26+J26</f>
        <v>93200</v>
      </c>
      <c r="F26" s="59">
        <f>'прилож.фин.обес.'!I34-F27</f>
        <v>93200</v>
      </c>
      <c r="G26" s="59"/>
      <c r="H26" s="59"/>
      <c r="I26" s="59"/>
      <c r="J26" s="65"/>
    </row>
    <row r="27" spans="1:10" ht="15.75" customHeight="1">
      <c r="A27" s="105"/>
      <c r="B27" s="106"/>
      <c r="C27" s="125"/>
      <c r="D27" s="12">
        <v>852</v>
      </c>
      <c r="E27" s="59">
        <f>F27+G27+H27+I27+J27</f>
        <v>0</v>
      </c>
      <c r="F27" s="59"/>
      <c r="G27" s="59">
        <f>'прил.фин.обесп-субвенции'!I33</f>
        <v>0</v>
      </c>
      <c r="H27" s="59"/>
      <c r="I27" s="59">
        <f>'прил.внебюджет'!I34</f>
        <v>0</v>
      </c>
      <c r="J27" s="65">
        <f>'прил. целев'!I34</f>
        <v>0</v>
      </c>
    </row>
    <row r="28" spans="1:10" ht="15.75" customHeight="1">
      <c r="A28" s="103"/>
      <c r="B28" s="104"/>
      <c r="C28" s="126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1" t="s">
        <v>123</v>
      </c>
      <c r="B31" s="102"/>
      <c r="C31" s="124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3"/>
      <c r="B32" s="104"/>
      <c r="C32" s="126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09" t="s">
        <v>124</v>
      </c>
      <c r="B33" s="110"/>
      <c r="C33" s="124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1"/>
      <c r="B34" s="112"/>
      <c r="C34" s="125"/>
      <c r="D34" s="12">
        <v>244</v>
      </c>
      <c r="E34" s="59">
        <f>F34+G34+H34+I34+J34</f>
        <v>1764900</v>
      </c>
      <c r="F34" s="59">
        <f>'прилож.фин.обес.'!I19+'прилож.фин.обес.'!I35</f>
        <v>902900</v>
      </c>
      <c r="G34" s="59">
        <f>'прил.фин.обесп-субвенции'!I18+'прил.фин.обесп-субвенции'!I34</f>
        <v>0</v>
      </c>
      <c r="H34" s="59"/>
      <c r="I34" s="59">
        <f>'прил.внебюджет'!I19+'прил.внебюджет'!I35</f>
        <v>862000</v>
      </c>
      <c r="J34" s="65">
        <f>'прил. целев'!I19+'прил. целев'!I35</f>
        <v>0</v>
      </c>
    </row>
    <row r="35" spans="1:10" ht="17.25" customHeight="1">
      <c r="A35" s="113"/>
      <c r="B35" s="114"/>
      <c r="C35" s="126"/>
      <c r="D35" s="12">
        <v>417</v>
      </c>
      <c r="E35" s="59">
        <f>F35+G35+H35+I35+J35</f>
        <v>0</v>
      </c>
      <c r="F35" s="59"/>
      <c r="G35" s="59"/>
      <c r="H35" s="59"/>
      <c r="I35" s="59"/>
      <c r="J35" s="65"/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2" ref="E36:E42">F36+G36+H36+I36</f>
        <v>0</v>
      </c>
      <c r="F36" s="59"/>
      <c r="G36" s="59"/>
      <c r="H36" s="59"/>
      <c r="I36" s="59"/>
      <c r="J36" s="65"/>
    </row>
    <row r="37" spans="1:10" ht="15">
      <c r="A37" s="85" t="s">
        <v>1</v>
      </c>
      <c r="B37" s="85"/>
      <c r="C37" s="41"/>
      <c r="D37" s="12"/>
      <c r="E37" s="59">
        <f t="shared" si="2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2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2"/>
        <v>0</v>
      </c>
      <c r="F39" s="59"/>
      <c r="G39" s="59"/>
      <c r="H39" s="59"/>
      <c r="I39" s="59"/>
      <c r="J39" s="65"/>
    </row>
    <row r="40" spans="1:10" ht="18.75" customHeight="1">
      <c r="A40" s="85" t="s">
        <v>128</v>
      </c>
      <c r="B40" s="85"/>
      <c r="C40" s="10">
        <v>400</v>
      </c>
      <c r="D40" s="12"/>
      <c r="E40" s="59">
        <f t="shared" si="2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2"/>
        <v>0</v>
      </c>
      <c r="F41" s="59"/>
      <c r="G41" s="59"/>
      <c r="H41" s="59"/>
      <c r="I41" s="59"/>
      <c r="J41" s="65"/>
    </row>
    <row r="42" spans="1:10" ht="21.75" customHeight="1">
      <c r="A42" s="96" t="s">
        <v>130</v>
      </c>
      <c r="B42" s="96"/>
      <c r="C42" s="42">
        <v>420</v>
      </c>
      <c r="D42" s="12"/>
      <c r="E42" s="59">
        <f t="shared" si="2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80" t="s">
        <v>53</v>
      </c>
      <c r="B44" s="80"/>
      <c r="C44" s="80"/>
      <c r="D44" s="80"/>
      <c r="E44" s="11"/>
      <c r="F44" s="97"/>
      <c r="G44" s="97"/>
    </row>
    <row r="45" spans="1:7" ht="15" customHeight="1" hidden="1">
      <c r="A45" s="80" t="s">
        <v>47</v>
      </c>
      <c r="B45" s="80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8"/>
      <c r="G46" s="98"/>
    </row>
    <row r="47" spans="1:7" ht="15">
      <c r="A47" s="80" t="s">
        <v>54</v>
      </c>
      <c r="B47" s="80"/>
      <c r="C47" s="80"/>
      <c r="D47" s="80"/>
      <c r="E47" s="53"/>
      <c r="F47" s="97"/>
      <c r="G47" s="97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80" t="s">
        <v>46</v>
      </c>
      <c r="B49" s="80"/>
      <c r="C49" s="80"/>
      <c r="D49" s="80"/>
      <c r="E49" s="53"/>
      <c r="F49" s="97"/>
      <c r="G49" s="97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>
      <c r="A51" s="81" t="s">
        <v>169</v>
      </c>
      <c r="B51" s="81"/>
      <c r="C51" s="3"/>
      <c r="D51" s="3"/>
    </row>
    <row r="52" spans="1:9" ht="15">
      <c r="A52" s="2"/>
      <c r="B52" s="2"/>
      <c r="C52" s="2"/>
      <c r="D52" s="3"/>
      <c r="E52" s="28">
        <f>E6+E7-E17</f>
        <v>4990500</v>
      </c>
      <c r="F52" s="28">
        <f>F6+F7-F17</f>
        <v>4990500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6"/>
  <sheetViews>
    <sheetView zoomScaleSheetLayoutView="86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2" sqref="G2:H2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8.75390625" style="2" customWidth="1"/>
    <col min="9" max="9" width="16.00390625" style="2" customWidth="1"/>
    <col min="10" max="16384" width="9.125" style="2" customWidth="1"/>
  </cols>
  <sheetData>
    <row r="1" spans="6:9" ht="60.75" customHeight="1">
      <c r="F1" s="81" t="s">
        <v>157</v>
      </c>
      <c r="G1" s="81"/>
      <c r="H1" s="81"/>
      <c r="I1" s="127"/>
    </row>
    <row r="2" spans="7:8" ht="17.25" customHeight="1">
      <c r="G2" s="81" t="s">
        <v>170</v>
      </c>
      <c r="H2" s="81"/>
    </row>
    <row r="3" ht="8.25" customHeight="1">
      <c r="G3" s="38"/>
    </row>
    <row r="4" spans="2:7" ht="45" customHeight="1">
      <c r="B4" s="136" t="s">
        <v>144</v>
      </c>
      <c r="C4" s="136"/>
      <c r="D4" s="136"/>
      <c r="E4" s="136"/>
      <c r="F4" s="136"/>
      <c r="G4" s="136"/>
    </row>
    <row r="5" spans="2:7" ht="15" customHeight="1">
      <c r="B5" s="54"/>
      <c r="C5" s="54"/>
      <c r="D5" s="54"/>
      <c r="E5" s="54"/>
      <c r="F5" s="54"/>
      <c r="G5" s="54"/>
    </row>
    <row r="6" spans="2:9" ht="15.75" customHeight="1">
      <c r="B6" s="49"/>
      <c r="C6" s="49"/>
      <c r="D6" s="49"/>
      <c r="E6" s="45"/>
      <c r="F6" s="49"/>
      <c r="G6" s="55" t="s">
        <v>137</v>
      </c>
      <c r="H6" s="55" t="s">
        <v>138</v>
      </c>
      <c r="I6" s="55" t="s">
        <v>158</v>
      </c>
    </row>
    <row r="7" spans="2:9" ht="18" customHeight="1">
      <c r="B7" s="132" t="s">
        <v>0</v>
      </c>
      <c r="C7" s="132"/>
      <c r="D7" s="132"/>
      <c r="E7" s="137" t="s">
        <v>76</v>
      </c>
      <c r="F7" s="133" t="s">
        <v>77</v>
      </c>
      <c r="G7" s="129" t="s">
        <v>80</v>
      </c>
      <c r="H7" s="129" t="s">
        <v>80</v>
      </c>
      <c r="I7" s="129" t="s">
        <v>80</v>
      </c>
    </row>
    <row r="8" spans="2:9" ht="18" customHeight="1">
      <c r="B8" s="132"/>
      <c r="C8" s="132"/>
      <c r="D8" s="132"/>
      <c r="E8" s="138"/>
      <c r="F8" s="133"/>
      <c r="G8" s="129"/>
      <c r="H8" s="129"/>
      <c r="I8" s="129"/>
    </row>
    <row r="9" spans="2:9" ht="51" customHeight="1">
      <c r="B9" s="132"/>
      <c r="C9" s="132"/>
      <c r="D9" s="132"/>
      <c r="E9" s="139"/>
      <c r="F9" s="133"/>
      <c r="G9" s="129"/>
      <c r="H9" s="129"/>
      <c r="I9" s="129"/>
    </row>
    <row r="10" spans="2:9" ht="31.5" customHeight="1">
      <c r="B10" s="95" t="s">
        <v>15</v>
      </c>
      <c r="C10" s="95"/>
      <c r="D10" s="95"/>
      <c r="E10" s="37"/>
      <c r="F10" s="25" t="s">
        <v>16</v>
      </c>
      <c r="G10" s="59">
        <v>0</v>
      </c>
      <c r="H10" s="10"/>
      <c r="I10" s="10"/>
    </row>
    <row r="11" spans="2:14" ht="24.75" customHeight="1">
      <c r="B11" s="123" t="s">
        <v>3</v>
      </c>
      <c r="C11" s="123"/>
      <c r="D11" s="123"/>
      <c r="E11" s="36"/>
      <c r="F11" s="9" t="s">
        <v>16</v>
      </c>
      <c r="G11" s="59">
        <f>G12</f>
        <v>10675700</v>
      </c>
      <c r="H11" s="59">
        <v>8070600</v>
      </c>
      <c r="I11" s="59">
        <v>8219200</v>
      </c>
      <c r="L11" s="57">
        <f>G10+G11-G12</f>
        <v>0</v>
      </c>
      <c r="M11" s="57">
        <f>H10+H11-H12</f>
        <v>0</v>
      </c>
      <c r="N11" s="57">
        <f>I10+I11-I12</f>
        <v>0</v>
      </c>
    </row>
    <row r="12" spans="2:11" s="19" customFormat="1" ht="22.5" customHeight="1">
      <c r="B12" s="123" t="s">
        <v>5</v>
      </c>
      <c r="C12" s="123"/>
      <c r="D12" s="123"/>
      <c r="E12" s="36"/>
      <c r="F12" s="12">
        <v>900</v>
      </c>
      <c r="G12" s="58">
        <f>G14+G19+G27+G30+G35+G41+G34</f>
        <v>10675700</v>
      </c>
      <c r="H12" s="58">
        <f>H14+H19+H27+H30+H35+H41+H34</f>
        <v>8070600</v>
      </c>
      <c r="I12" s="58">
        <f>I14+I19+I27+I30+I35+I41+I34</f>
        <v>8219200</v>
      </c>
      <c r="J12" s="2"/>
      <c r="K12" s="2"/>
    </row>
    <row r="13" spans="2:9" ht="18" customHeight="1">
      <c r="B13" s="95" t="s">
        <v>4</v>
      </c>
      <c r="C13" s="95"/>
      <c r="D13" s="95"/>
      <c r="E13" s="21"/>
      <c r="F13" s="9"/>
      <c r="G13" s="9"/>
      <c r="H13" s="9"/>
      <c r="I13" s="9"/>
    </row>
    <row r="14" spans="2:9" ht="30.75" customHeight="1">
      <c r="B14" s="119" t="s">
        <v>40</v>
      </c>
      <c r="C14" s="119"/>
      <c r="D14" s="119"/>
      <c r="E14" s="39"/>
      <c r="F14" s="17">
        <v>210</v>
      </c>
      <c r="G14" s="59">
        <v>8473100</v>
      </c>
      <c r="H14" s="59">
        <v>7079600</v>
      </c>
      <c r="I14" s="59">
        <v>7223100</v>
      </c>
    </row>
    <row r="15" spans="2:9" ht="21.75" customHeight="1">
      <c r="B15" s="85" t="s">
        <v>1</v>
      </c>
      <c r="C15" s="85"/>
      <c r="D15" s="85"/>
      <c r="E15" s="34"/>
      <c r="F15" s="10"/>
      <c r="G15" s="9"/>
      <c r="H15" s="9"/>
      <c r="I15" s="9"/>
    </row>
    <row r="16" spans="2:9" ht="19.5" customHeight="1">
      <c r="B16" s="95" t="s">
        <v>17</v>
      </c>
      <c r="C16" s="95"/>
      <c r="D16" s="95"/>
      <c r="E16" s="18"/>
      <c r="F16" s="17">
        <v>211</v>
      </c>
      <c r="G16" s="59">
        <v>6507700</v>
      </c>
      <c r="H16" s="59">
        <v>5435200</v>
      </c>
      <c r="I16" s="59">
        <v>554500</v>
      </c>
    </row>
    <row r="17" spans="2:9" ht="19.5" customHeight="1">
      <c r="B17" s="128" t="s">
        <v>18</v>
      </c>
      <c r="C17" s="128"/>
      <c r="D17" s="128"/>
      <c r="E17" s="40"/>
      <c r="F17" s="17">
        <v>212</v>
      </c>
      <c r="G17" s="59"/>
      <c r="H17" s="59">
        <v>3000</v>
      </c>
      <c r="I17" s="59">
        <v>3500</v>
      </c>
    </row>
    <row r="18" spans="2:9" ht="19.5" customHeight="1">
      <c r="B18" s="95" t="s">
        <v>19</v>
      </c>
      <c r="C18" s="95"/>
      <c r="D18" s="95"/>
      <c r="E18" s="18"/>
      <c r="F18" s="17">
        <v>213</v>
      </c>
      <c r="G18" s="59">
        <v>1965400</v>
      </c>
      <c r="H18" s="59">
        <v>1641400</v>
      </c>
      <c r="I18" s="59">
        <v>1674600</v>
      </c>
    </row>
    <row r="19" spans="2:9" ht="19.5" customHeight="1">
      <c r="B19" s="95" t="s">
        <v>41</v>
      </c>
      <c r="C19" s="95"/>
      <c r="D19" s="95"/>
      <c r="E19" s="18"/>
      <c r="F19" s="17">
        <v>220</v>
      </c>
      <c r="G19" s="59">
        <v>1392717.15</v>
      </c>
      <c r="H19" s="59">
        <v>519600</v>
      </c>
      <c r="I19" s="59">
        <v>514900</v>
      </c>
    </row>
    <row r="20" spans="2:9" ht="19.5" customHeight="1">
      <c r="B20" s="85" t="s">
        <v>1</v>
      </c>
      <c r="C20" s="85"/>
      <c r="D20" s="85"/>
      <c r="E20" s="34"/>
      <c r="F20" s="17"/>
      <c r="G20" s="9"/>
      <c r="H20" s="59"/>
      <c r="I20" s="59"/>
    </row>
    <row r="21" spans="2:9" ht="19.5" customHeight="1">
      <c r="B21" s="95" t="s">
        <v>20</v>
      </c>
      <c r="C21" s="95"/>
      <c r="D21" s="95"/>
      <c r="E21" s="18"/>
      <c r="F21" s="17">
        <v>221</v>
      </c>
      <c r="G21" s="59">
        <v>34900</v>
      </c>
      <c r="H21" s="59">
        <v>12000</v>
      </c>
      <c r="I21" s="59">
        <v>12000</v>
      </c>
    </row>
    <row r="22" spans="2:9" ht="19.5" customHeight="1">
      <c r="B22" s="95" t="s">
        <v>21</v>
      </c>
      <c r="C22" s="95"/>
      <c r="D22" s="95"/>
      <c r="E22" s="18"/>
      <c r="F22" s="17">
        <v>222</v>
      </c>
      <c r="G22" s="9">
        <v>3500</v>
      </c>
      <c r="H22" s="59">
        <v>3000</v>
      </c>
      <c r="I22" s="59">
        <v>3500</v>
      </c>
    </row>
    <row r="23" spans="2:9" ht="19.5" customHeight="1">
      <c r="B23" s="95" t="s">
        <v>22</v>
      </c>
      <c r="C23" s="95"/>
      <c r="D23" s="95"/>
      <c r="E23" s="18"/>
      <c r="F23" s="17">
        <v>223</v>
      </c>
      <c r="G23" s="59">
        <v>480700</v>
      </c>
      <c r="H23" s="59">
        <v>354900</v>
      </c>
      <c r="I23" s="59">
        <v>371100</v>
      </c>
    </row>
    <row r="24" spans="2:9" ht="19.5" customHeight="1">
      <c r="B24" s="95" t="s">
        <v>23</v>
      </c>
      <c r="C24" s="95"/>
      <c r="D24" s="95"/>
      <c r="E24" s="18"/>
      <c r="F24" s="17">
        <v>224</v>
      </c>
      <c r="G24" s="9"/>
      <c r="H24" s="59"/>
      <c r="I24" s="59"/>
    </row>
    <row r="25" spans="2:9" ht="19.5" customHeight="1">
      <c r="B25" s="95" t="s">
        <v>24</v>
      </c>
      <c r="C25" s="95"/>
      <c r="D25" s="95"/>
      <c r="E25" s="18"/>
      <c r="F25" s="17">
        <v>225</v>
      </c>
      <c r="G25" s="59">
        <v>207442.15</v>
      </c>
      <c r="H25" s="59">
        <v>82500</v>
      </c>
      <c r="I25" s="59">
        <v>96400</v>
      </c>
    </row>
    <row r="26" spans="2:9" ht="18" customHeight="1">
      <c r="B26" s="95" t="s">
        <v>25</v>
      </c>
      <c r="C26" s="95"/>
      <c r="D26" s="95"/>
      <c r="E26" s="18"/>
      <c r="F26" s="17">
        <v>226</v>
      </c>
      <c r="G26" s="59">
        <v>666175</v>
      </c>
      <c r="H26" s="59">
        <v>67200</v>
      </c>
      <c r="I26" s="59">
        <v>31900</v>
      </c>
    </row>
    <row r="27" spans="2:9" ht="18" customHeight="1">
      <c r="B27" s="95" t="s">
        <v>42</v>
      </c>
      <c r="C27" s="95"/>
      <c r="D27" s="95"/>
      <c r="E27" s="18"/>
      <c r="F27" s="17">
        <v>240</v>
      </c>
      <c r="G27" s="9"/>
      <c r="H27" s="59"/>
      <c r="I27" s="59"/>
    </row>
    <row r="28" spans="2:9" ht="18" customHeight="1">
      <c r="B28" s="85" t="s">
        <v>1</v>
      </c>
      <c r="C28" s="85"/>
      <c r="D28" s="85"/>
      <c r="E28" s="34"/>
      <c r="F28" s="17"/>
      <c r="G28" s="9"/>
      <c r="H28" s="59"/>
      <c r="I28" s="59"/>
    </row>
    <row r="29" spans="2:9" ht="18" customHeight="1">
      <c r="B29" s="95" t="s">
        <v>26</v>
      </c>
      <c r="C29" s="95"/>
      <c r="D29" s="95"/>
      <c r="E29" s="18"/>
      <c r="F29" s="17">
        <v>241</v>
      </c>
      <c r="G29" s="9"/>
      <c r="H29" s="59"/>
      <c r="I29" s="59"/>
    </row>
    <row r="30" spans="2:9" ht="18" customHeight="1">
      <c r="B30" s="95" t="s">
        <v>43</v>
      </c>
      <c r="C30" s="95"/>
      <c r="D30" s="95"/>
      <c r="E30" s="18"/>
      <c r="F30" s="17">
        <v>260</v>
      </c>
      <c r="G30" s="9"/>
      <c r="H30" s="59"/>
      <c r="I30" s="59"/>
    </row>
    <row r="31" spans="2:9" ht="18" customHeight="1">
      <c r="B31" s="85" t="s">
        <v>1</v>
      </c>
      <c r="C31" s="85"/>
      <c r="D31" s="85"/>
      <c r="E31" s="34"/>
      <c r="F31" s="17"/>
      <c r="G31" s="9"/>
      <c r="H31" s="59"/>
      <c r="I31" s="59"/>
    </row>
    <row r="32" spans="2:9" ht="18" customHeight="1">
      <c r="B32" s="95" t="s">
        <v>27</v>
      </c>
      <c r="C32" s="95"/>
      <c r="D32" s="95"/>
      <c r="E32" s="18"/>
      <c r="F32" s="17">
        <v>262</v>
      </c>
      <c r="G32" s="9"/>
      <c r="H32" s="59"/>
      <c r="I32" s="59"/>
    </row>
    <row r="33" spans="2:9" ht="18" customHeight="1">
      <c r="B33" s="96" t="s">
        <v>28</v>
      </c>
      <c r="C33" s="96"/>
      <c r="D33" s="96"/>
      <c r="E33" s="51"/>
      <c r="F33" s="17">
        <v>263</v>
      </c>
      <c r="G33" s="9"/>
      <c r="H33" s="59"/>
      <c r="I33" s="59"/>
    </row>
    <row r="34" spans="2:9" ht="18" customHeight="1">
      <c r="B34" s="95" t="s">
        <v>29</v>
      </c>
      <c r="C34" s="95"/>
      <c r="D34" s="95"/>
      <c r="E34" s="18"/>
      <c r="F34" s="17">
        <v>290</v>
      </c>
      <c r="G34" s="59">
        <v>144900</v>
      </c>
      <c r="H34" s="59">
        <v>93300</v>
      </c>
      <c r="I34" s="59">
        <v>93200</v>
      </c>
    </row>
    <row r="35" spans="2:9" ht="18" customHeight="1">
      <c r="B35" s="95" t="s">
        <v>44</v>
      </c>
      <c r="C35" s="95"/>
      <c r="D35" s="95"/>
      <c r="E35" s="18"/>
      <c r="F35" s="17">
        <v>300</v>
      </c>
      <c r="G35" s="59">
        <v>664982.85</v>
      </c>
      <c r="H35" s="59">
        <v>378100</v>
      </c>
      <c r="I35" s="59">
        <v>388000</v>
      </c>
    </row>
    <row r="36" spans="2:9" ht="18" customHeight="1">
      <c r="B36" s="85" t="s">
        <v>1</v>
      </c>
      <c r="C36" s="85"/>
      <c r="D36" s="85"/>
      <c r="E36" s="34"/>
      <c r="F36" s="17"/>
      <c r="G36" s="9"/>
      <c r="H36" s="59"/>
      <c r="I36" s="59"/>
    </row>
    <row r="37" spans="2:9" ht="18" customHeight="1">
      <c r="B37" s="95" t="s">
        <v>30</v>
      </c>
      <c r="C37" s="95"/>
      <c r="D37" s="95"/>
      <c r="E37" s="18"/>
      <c r="F37" s="17">
        <v>310</v>
      </c>
      <c r="G37" s="59">
        <v>63370</v>
      </c>
      <c r="H37" s="59">
        <v>24700</v>
      </c>
      <c r="I37" s="59">
        <v>25800</v>
      </c>
    </row>
    <row r="38" spans="2:9" ht="18" customHeight="1">
      <c r="B38" s="95" t="s">
        <v>31</v>
      </c>
      <c r="C38" s="95"/>
      <c r="D38" s="95"/>
      <c r="E38" s="37"/>
      <c r="F38" s="27">
        <v>320</v>
      </c>
      <c r="G38" s="9"/>
      <c r="H38" s="59"/>
      <c r="I38" s="59"/>
    </row>
    <row r="39" spans="2:9" ht="18" customHeight="1">
      <c r="B39" s="95" t="s">
        <v>32</v>
      </c>
      <c r="C39" s="95"/>
      <c r="D39" s="95"/>
      <c r="E39" s="11"/>
      <c r="F39" s="26">
        <v>330</v>
      </c>
      <c r="G39" s="9"/>
      <c r="H39" s="59"/>
      <c r="I39" s="59"/>
    </row>
    <row r="40" spans="2:9" ht="15.75" customHeight="1">
      <c r="B40" s="95" t="s">
        <v>33</v>
      </c>
      <c r="C40" s="95"/>
      <c r="D40" s="95"/>
      <c r="E40" s="18"/>
      <c r="F40" s="17">
        <v>340</v>
      </c>
      <c r="G40" s="59">
        <v>601612.85</v>
      </c>
      <c r="H40" s="59">
        <v>353400</v>
      </c>
      <c r="I40" s="59">
        <v>362200</v>
      </c>
    </row>
    <row r="41" spans="2:9" ht="18" customHeight="1">
      <c r="B41" s="134" t="s">
        <v>45</v>
      </c>
      <c r="C41" s="95"/>
      <c r="D41" s="95"/>
      <c r="E41" s="20"/>
      <c r="F41" s="17">
        <v>500</v>
      </c>
      <c r="G41" s="9"/>
      <c r="H41" s="59"/>
      <c r="I41" s="59"/>
    </row>
    <row r="42" spans="2:9" ht="15" customHeight="1">
      <c r="B42" s="135" t="s">
        <v>1</v>
      </c>
      <c r="C42" s="89"/>
      <c r="D42" s="89"/>
      <c r="E42" s="34"/>
      <c r="F42" s="17"/>
      <c r="G42" s="9"/>
      <c r="H42" s="59"/>
      <c r="I42" s="59"/>
    </row>
    <row r="43" spans="2:9" ht="29.25" customHeight="1">
      <c r="B43" s="130" t="s">
        <v>36</v>
      </c>
      <c r="C43" s="131"/>
      <c r="D43" s="94"/>
      <c r="E43" s="18"/>
      <c r="F43" s="17">
        <v>520</v>
      </c>
      <c r="G43" s="9"/>
      <c r="H43" s="59"/>
      <c r="I43" s="59"/>
    </row>
    <row r="44" spans="2:9" ht="18" customHeight="1">
      <c r="B44" s="130" t="s">
        <v>34</v>
      </c>
      <c r="C44" s="131"/>
      <c r="D44" s="94"/>
      <c r="E44" s="18"/>
      <c r="F44" s="17">
        <v>530</v>
      </c>
      <c r="G44" s="9"/>
      <c r="H44" s="59"/>
      <c r="I44" s="59"/>
    </row>
    <row r="45" spans="2:7" ht="15.75" customHeight="1">
      <c r="B45" s="8"/>
      <c r="C45" s="8"/>
      <c r="D45" s="8"/>
      <c r="E45" s="8"/>
      <c r="F45" s="1"/>
      <c r="G45" s="8"/>
    </row>
    <row r="46" spans="2:6" ht="11.25" customHeight="1">
      <c r="B46" s="8"/>
      <c r="C46" s="8"/>
      <c r="D46" s="8"/>
      <c r="E46" s="8"/>
      <c r="F46" s="1"/>
    </row>
  </sheetData>
  <sheetProtection/>
  <mergeCells count="44">
    <mergeCell ref="B4:G4"/>
    <mergeCell ref="E7:E9"/>
    <mergeCell ref="B37:D37"/>
    <mergeCell ref="B38:D38"/>
    <mergeCell ref="B39:D39"/>
    <mergeCell ref="B30:D30"/>
    <mergeCell ref="B35:D35"/>
    <mergeCell ref="B36:D36"/>
    <mergeCell ref="B31:D31"/>
    <mergeCell ref="B32:D32"/>
    <mergeCell ref="B43:D43"/>
    <mergeCell ref="B44:D44"/>
    <mergeCell ref="B7:D9"/>
    <mergeCell ref="F7:F9"/>
    <mergeCell ref="B27:D27"/>
    <mergeCell ref="B28:D28"/>
    <mergeCell ref="B29:D29"/>
    <mergeCell ref="B40:D40"/>
    <mergeCell ref="B41:D41"/>
    <mergeCell ref="B42:D42"/>
    <mergeCell ref="B33:D33"/>
    <mergeCell ref="B34:D34"/>
    <mergeCell ref="B21:D21"/>
    <mergeCell ref="B22:D22"/>
    <mergeCell ref="B23:D23"/>
    <mergeCell ref="B24:D24"/>
    <mergeCell ref="B25:D25"/>
    <mergeCell ref="B26:D26"/>
    <mergeCell ref="B11:D11"/>
    <mergeCell ref="B12:D12"/>
    <mergeCell ref="H7:H9"/>
    <mergeCell ref="B18:D18"/>
    <mergeCell ref="B19:D19"/>
    <mergeCell ref="B20:D20"/>
    <mergeCell ref="F1:I1"/>
    <mergeCell ref="B13:D13"/>
    <mergeCell ref="B14:D14"/>
    <mergeCell ref="B15:D15"/>
    <mergeCell ref="B16:D16"/>
    <mergeCell ref="B17:D17"/>
    <mergeCell ref="I7:I9"/>
    <mergeCell ref="G7:G9"/>
    <mergeCell ref="G2:H2"/>
    <mergeCell ref="B10:D10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5"/>
  <sheetViews>
    <sheetView zoomScaleSheetLayoutView="82" zoomScalePageLayoutView="0" workbookViewId="0" topLeftCell="A1">
      <selection activeCell="L37" sqref="L37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6384" width="9.125" style="2" customWidth="1"/>
  </cols>
  <sheetData>
    <row r="1" spans="6:9" ht="46.5" customHeight="1">
      <c r="F1" s="81" t="s">
        <v>159</v>
      </c>
      <c r="G1" s="81"/>
      <c r="H1" s="81"/>
      <c r="I1" s="127"/>
    </row>
    <row r="2" spans="7:8" ht="13.5" customHeight="1">
      <c r="G2" s="81" t="str">
        <f>'прилож.фин.обес.'!G2</f>
        <v>от " 17  октября 2018  г. </v>
      </c>
      <c r="H2" s="81"/>
    </row>
    <row r="3" ht="13.5" customHeight="1">
      <c r="G3" s="38"/>
    </row>
    <row r="4" spans="2:8" ht="28.5" customHeight="1">
      <c r="B4" s="84" t="s">
        <v>55</v>
      </c>
      <c r="C4" s="84"/>
      <c r="D4" s="84"/>
      <c r="E4" s="84"/>
      <c r="F4" s="84"/>
      <c r="G4" s="84"/>
      <c r="H4" s="84"/>
    </row>
    <row r="5" spans="2:8" ht="28.5" customHeight="1">
      <c r="B5" s="30"/>
      <c r="C5" s="30"/>
      <c r="D5" s="30"/>
      <c r="E5" s="30"/>
      <c r="F5" s="30"/>
      <c r="G5" s="30"/>
      <c r="H5" s="30"/>
    </row>
    <row r="6" spans="2:9" ht="17.25" customHeight="1">
      <c r="B6" s="30"/>
      <c r="C6" s="30"/>
      <c r="D6" s="30"/>
      <c r="E6" s="30"/>
      <c r="F6" s="30"/>
      <c r="G6" s="55" t="s">
        <v>137</v>
      </c>
      <c r="H6" s="55" t="s">
        <v>138</v>
      </c>
      <c r="I6" s="55" t="s">
        <v>158</v>
      </c>
    </row>
    <row r="7" spans="2:11" ht="15.75" customHeight="1">
      <c r="B7" s="132" t="s">
        <v>0</v>
      </c>
      <c r="C7" s="132"/>
      <c r="D7" s="132"/>
      <c r="E7" s="132" t="s">
        <v>76</v>
      </c>
      <c r="F7" s="133" t="s">
        <v>77</v>
      </c>
      <c r="G7" s="129" t="s">
        <v>80</v>
      </c>
      <c r="H7" s="129" t="s">
        <v>80</v>
      </c>
      <c r="I7" s="129" t="s">
        <v>80</v>
      </c>
      <c r="J7" s="19"/>
      <c r="K7" s="19"/>
    </row>
    <row r="8" spans="2:9" ht="52.5" customHeight="1">
      <c r="B8" s="132"/>
      <c r="C8" s="132"/>
      <c r="D8" s="132"/>
      <c r="E8" s="132"/>
      <c r="F8" s="133"/>
      <c r="G8" s="129"/>
      <c r="H8" s="129"/>
      <c r="I8" s="129"/>
    </row>
    <row r="9" spans="2:9" ht="22.5" customHeight="1">
      <c r="B9" s="132"/>
      <c r="C9" s="132"/>
      <c r="D9" s="132"/>
      <c r="E9" s="132"/>
      <c r="F9" s="133"/>
      <c r="G9" s="129"/>
      <c r="H9" s="129"/>
      <c r="I9" s="129"/>
    </row>
    <row r="10" spans="2:12" ht="30" customHeight="1">
      <c r="B10" s="140" t="s">
        <v>15</v>
      </c>
      <c r="C10" s="141"/>
      <c r="D10" s="108"/>
      <c r="E10" s="37"/>
      <c r="F10" s="25" t="s">
        <v>16</v>
      </c>
      <c r="G10" s="10"/>
      <c r="H10" s="10"/>
      <c r="I10" s="10"/>
      <c r="J10" s="31">
        <f>G10+G11-G12</f>
        <v>0</v>
      </c>
      <c r="K10" s="31">
        <f>H10+H11-H12</f>
        <v>0</v>
      </c>
      <c r="L10" s="31">
        <f>I10+I11-I12</f>
        <v>0</v>
      </c>
    </row>
    <row r="11" spans="2:9" ht="16.5" customHeight="1">
      <c r="B11" s="142" t="s">
        <v>3</v>
      </c>
      <c r="C11" s="143"/>
      <c r="D11" s="100"/>
      <c r="E11" s="36"/>
      <c r="F11" s="9" t="s">
        <v>16</v>
      </c>
      <c r="G11" s="59">
        <v>813000</v>
      </c>
      <c r="H11" s="59">
        <v>862000</v>
      </c>
      <c r="I11" s="59">
        <v>862000</v>
      </c>
    </row>
    <row r="12" spans="2:11" s="19" customFormat="1" ht="15" customHeight="1">
      <c r="B12" s="142" t="s">
        <v>5</v>
      </c>
      <c r="C12" s="143"/>
      <c r="D12" s="100"/>
      <c r="E12" s="36"/>
      <c r="F12" s="12">
        <v>900</v>
      </c>
      <c r="G12" s="58">
        <f>G14+G19+G27+G30+G35+G41+G34</f>
        <v>813000</v>
      </c>
      <c r="H12" s="58">
        <f>H14+H19+H27+H30+H35+H41+H34</f>
        <v>862000</v>
      </c>
      <c r="I12" s="58">
        <f>I14+I19+I27+I30+I35+I41+I34</f>
        <v>862000</v>
      </c>
      <c r="J12" s="2"/>
      <c r="K12" s="2"/>
    </row>
    <row r="13" spans="2:9" ht="18" customHeight="1">
      <c r="B13" s="130" t="s">
        <v>4</v>
      </c>
      <c r="C13" s="131"/>
      <c r="D13" s="94"/>
      <c r="E13" s="21"/>
      <c r="F13" s="9"/>
      <c r="G13" s="9"/>
      <c r="H13" s="9"/>
      <c r="I13" s="9"/>
    </row>
    <row r="14" spans="2:9" ht="30.75" customHeight="1">
      <c r="B14" s="119" t="s">
        <v>40</v>
      </c>
      <c r="C14" s="119"/>
      <c r="D14" s="119"/>
      <c r="E14" s="39"/>
      <c r="F14" s="17">
        <v>210</v>
      </c>
      <c r="G14" s="59">
        <f>G16+G17+G18</f>
        <v>0</v>
      </c>
      <c r="H14" s="59">
        <f>H16+H17+H18</f>
        <v>0</v>
      </c>
      <c r="I14" s="59">
        <f>I16+I17+I18</f>
        <v>0</v>
      </c>
    </row>
    <row r="15" spans="2:9" ht="15.75" customHeight="1">
      <c r="B15" s="85" t="s">
        <v>1</v>
      </c>
      <c r="C15" s="85"/>
      <c r="D15" s="85"/>
      <c r="E15" s="35"/>
      <c r="F15" s="10"/>
      <c r="G15" s="9"/>
      <c r="H15" s="9"/>
      <c r="I15" s="9"/>
    </row>
    <row r="16" spans="2:9" ht="18" customHeight="1">
      <c r="B16" s="95" t="s">
        <v>17</v>
      </c>
      <c r="C16" s="95"/>
      <c r="D16" s="95"/>
      <c r="E16" s="18"/>
      <c r="F16" s="17">
        <v>211</v>
      </c>
      <c r="G16" s="9"/>
      <c r="H16" s="9"/>
      <c r="I16" s="9"/>
    </row>
    <row r="17" spans="2:9" ht="20.25" customHeight="1">
      <c r="B17" s="128" t="s">
        <v>18</v>
      </c>
      <c r="C17" s="128"/>
      <c r="D17" s="128"/>
      <c r="E17" s="40"/>
      <c r="F17" s="17">
        <v>212</v>
      </c>
      <c r="G17" s="9"/>
      <c r="H17" s="9"/>
      <c r="I17" s="9"/>
    </row>
    <row r="18" spans="2:9" ht="19.5" customHeight="1">
      <c r="B18" s="95" t="s">
        <v>19</v>
      </c>
      <c r="C18" s="95"/>
      <c r="D18" s="95"/>
      <c r="E18" s="18"/>
      <c r="F18" s="17">
        <v>213</v>
      </c>
      <c r="G18" s="9"/>
      <c r="H18" s="9"/>
      <c r="I18" s="9"/>
    </row>
    <row r="19" spans="2:9" ht="19.5" customHeight="1">
      <c r="B19" s="95" t="s">
        <v>41</v>
      </c>
      <c r="C19" s="95"/>
      <c r="D19" s="95"/>
      <c r="E19" s="18"/>
      <c r="F19" s="17">
        <v>220</v>
      </c>
      <c r="G19" s="59">
        <f>G21+G22+G23+G24+G25+G26</f>
        <v>0</v>
      </c>
      <c r="H19" s="59">
        <f>H21+H22+H23+H24+H25+H26</f>
        <v>0</v>
      </c>
      <c r="I19" s="59">
        <f>I21+I22+I23+I24+I25+I26</f>
        <v>0</v>
      </c>
    </row>
    <row r="20" spans="2:9" ht="19.5" customHeight="1">
      <c r="B20" s="85" t="s">
        <v>1</v>
      </c>
      <c r="C20" s="85"/>
      <c r="D20" s="85"/>
      <c r="E20" s="34"/>
      <c r="F20" s="17"/>
      <c r="G20" s="9"/>
      <c r="H20" s="9"/>
      <c r="I20" s="9"/>
    </row>
    <row r="21" spans="2:9" ht="19.5" customHeight="1">
      <c r="B21" s="95" t="s">
        <v>20</v>
      </c>
      <c r="C21" s="95"/>
      <c r="D21" s="95"/>
      <c r="E21" s="18"/>
      <c r="F21" s="17">
        <v>221</v>
      </c>
      <c r="G21" s="9"/>
      <c r="H21" s="9"/>
      <c r="I21" s="9"/>
    </row>
    <row r="22" spans="2:9" ht="19.5" customHeight="1">
      <c r="B22" s="95" t="s">
        <v>21</v>
      </c>
      <c r="C22" s="95"/>
      <c r="D22" s="95"/>
      <c r="E22" s="18"/>
      <c r="F22" s="17">
        <v>222</v>
      </c>
      <c r="G22" s="9"/>
      <c r="H22" s="9"/>
      <c r="I22" s="9"/>
    </row>
    <row r="23" spans="2:9" ht="19.5" customHeight="1">
      <c r="B23" s="95" t="s">
        <v>22</v>
      </c>
      <c r="C23" s="95"/>
      <c r="D23" s="95"/>
      <c r="E23" s="18"/>
      <c r="F23" s="17">
        <v>223</v>
      </c>
      <c r="G23" s="9"/>
      <c r="H23" s="9"/>
      <c r="I23" s="9"/>
    </row>
    <row r="24" spans="2:9" ht="19.5" customHeight="1">
      <c r="B24" s="95" t="s">
        <v>23</v>
      </c>
      <c r="C24" s="95"/>
      <c r="D24" s="95"/>
      <c r="E24" s="18"/>
      <c r="F24" s="17">
        <v>224</v>
      </c>
      <c r="G24" s="9"/>
      <c r="H24" s="9"/>
      <c r="I24" s="9"/>
    </row>
    <row r="25" spans="2:9" ht="19.5" customHeight="1">
      <c r="B25" s="95" t="s">
        <v>24</v>
      </c>
      <c r="C25" s="95"/>
      <c r="D25" s="95"/>
      <c r="E25" s="18"/>
      <c r="F25" s="17">
        <v>225</v>
      </c>
      <c r="G25" s="9"/>
      <c r="H25" s="9"/>
      <c r="I25" s="9"/>
    </row>
    <row r="26" spans="2:9" ht="18" customHeight="1">
      <c r="B26" s="95" t="s">
        <v>25</v>
      </c>
      <c r="C26" s="95"/>
      <c r="D26" s="95"/>
      <c r="E26" s="18"/>
      <c r="F26" s="17">
        <v>226</v>
      </c>
      <c r="G26" s="9"/>
      <c r="H26" s="9"/>
      <c r="I26" s="9"/>
    </row>
    <row r="27" spans="2:9" ht="18" customHeight="1">
      <c r="B27" s="95" t="s">
        <v>42</v>
      </c>
      <c r="C27" s="95"/>
      <c r="D27" s="95"/>
      <c r="E27" s="18"/>
      <c r="F27" s="17">
        <v>240</v>
      </c>
      <c r="G27" s="9"/>
      <c r="H27" s="9"/>
      <c r="I27" s="9"/>
    </row>
    <row r="28" spans="2:9" ht="18" customHeight="1">
      <c r="B28" s="85" t="s">
        <v>1</v>
      </c>
      <c r="C28" s="85"/>
      <c r="D28" s="85"/>
      <c r="E28" s="34"/>
      <c r="F28" s="17"/>
      <c r="G28" s="9"/>
      <c r="H28" s="9"/>
      <c r="I28" s="9"/>
    </row>
    <row r="29" spans="2:9" ht="18" customHeight="1">
      <c r="B29" s="95" t="s">
        <v>26</v>
      </c>
      <c r="C29" s="95"/>
      <c r="D29" s="95"/>
      <c r="E29" s="18"/>
      <c r="F29" s="17">
        <v>241</v>
      </c>
      <c r="G29" s="9"/>
      <c r="H29" s="9"/>
      <c r="I29" s="9"/>
    </row>
    <row r="30" spans="2:9" ht="18" customHeight="1">
      <c r="B30" s="95" t="s">
        <v>43</v>
      </c>
      <c r="C30" s="95"/>
      <c r="D30" s="95"/>
      <c r="E30" s="18"/>
      <c r="F30" s="17">
        <v>260</v>
      </c>
      <c r="G30" s="9"/>
      <c r="H30" s="9"/>
      <c r="I30" s="9"/>
    </row>
    <row r="31" spans="2:9" ht="18" customHeight="1">
      <c r="B31" s="85" t="s">
        <v>1</v>
      </c>
      <c r="C31" s="85"/>
      <c r="D31" s="85"/>
      <c r="E31" s="34"/>
      <c r="F31" s="17"/>
      <c r="G31" s="9"/>
      <c r="H31" s="9"/>
      <c r="I31" s="9"/>
    </row>
    <row r="32" spans="2:9" ht="18" customHeight="1">
      <c r="B32" s="95" t="s">
        <v>27</v>
      </c>
      <c r="C32" s="95"/>
      <c r="D32" s="95"/>
      <c r="E32" s="18"/>
      <c r="F32" s="17">
        <v>262</v>
      </c>
      <c r="G32" s="9"/>
      <c r="H32" s="9"/>
      <c r="I32" s="9"/>
    </row>
    <row r="33" spans="2:9" ht="18" customHeight="1">
      <c r="B33" s="96" t="s">
        <v>28</v>
      </c>
      <c r="C33" s="96"/>
      <c r="D33" s="96"/>
      <c r="E33" s="51"/>
      <c r="F33" s="17">
        <v>263</v>
      </c>
      <c r="G33" s="9"/>
      <c r="H33" s="9"/>
      <c r="I33" s="9"/>
    </row>
    <row r="34" spans="2:9" ht="18" customHeight="1">
      <c r="B34" s="95" t="s">
        <v>29</v>
      </c>
      <c r="C34" s="95"/>
      <c r="D34" s="95"/>
      <c r="E34" s="18"/>
      <c r="F34" s="17">
        <v>290</v>
      </c>
      <c r="G34" s="9"/>
      <c r="H34" s="9"/>
      <c r="I34" s="9"/>
    </row>
    <row r="35" spans="2:9" ht="18" customHeight="1">
      <c r="B35" s="95" t="s">
        <v>44</v>
      </c>
      <c r="C35" s="95"/>
      <c r="D35" s="95"/>
      <c r="E35" s="18"/>
      <c r="F35" s="17">
        <v>300</v>
      </c>
      <c r="G35" s="59">
        <v>813000</v>
      </c>
      <c r="H35" s="59">
        <v>862000</v>
      </c>
      <c r="I35" s="59">
        <v>862000</v>
      </c>
    </row>
    <row r="36" spans="2:9" ht="18" customHeight="1">
      <c r="B36" s="85" t="s">
        <v>1</v>
      </c>
      <c r="C36" s="85"/>
      <c r="D36" s="85"/>
      <c r="E36" s="34"/>
      <c r="F36" s="17"/>
      <c r="G36" s="9"/>
      <c r="H36" s="9"/>
      <c r="I36" s="9"/>
    </row>
    <row r="37" spans="2:9" ht="18" customHeight="1">
      <c r="B37" s="95" t="s">
        <v>30</v>
      </c>
      <c r="C37" s="95"/>
      <c r="D37" s="95"/>
      <c r="E37" s="18"/>
      <c r="F37" s="17">
        <v>310</v>
      </c>
      <c r="G37" s="9"/>
      <c r="H37" s="9"/>
      <c r="I37" s="9"/>
    </row>
    <row r="38" spans="2:9" ht="18" customHeight="1">
      <c r="B38" s="95" t="s">
        <v>31</v>
      </c>
      <c r="C38" s="95"/>
      <c r="D38" s="95"/>
      <c r="E38" s="37"/>
      <c r="F38" s="27">
        <v>320</v>
      </c>
      <c r="G38" s="9"/>
      <c r="H38" s="9"/>
      <c r="I38" s="9"/>
    </row>
    <row r="39" spans="2:9" ht="18" customHeight="1">
      <c r="B39" s="95" t="s">
        <v>32</v>
      </c>
      <c r="C39" s="95"/>
      <c r="D39" s="95"/>
      <c r="E39" s="11"/>
      <c r="F39" s="26">
        <v>330</v>
      </c>
      <c r="G39" s="9"/>
      <c r="H39" s="9"/>
      <c r="I39" s="9"/>
    </row>
    <row r="40" spans="2:9" ht="15.75" customHeight="1">
      <c r="B40" s="95" t="s">
        <v>33</v>
      </c>
      <c r="C40" s="95"/>
      <c r="D40" s="95"/>
      <c r="E40" s="18"/>
      <c r="F40" s="17">
        <v>340</v>
      </c>
      <c r="G40" s="9">
        <v>813000</v>
      </c>
      <c r="H40" s="9">
        <v>862000</v>
      </c>
      <c r="I40" s="9">
        <v>862000</v>
      </c>
    </row>
    <row r="41" spans="2:9" ht="18" customHeight="1">
      <c r="B41" s="134" t="s">
        <v>45</v>
      </c>
      <c r="C41" s="95"/>
      <c r="D41" s="95"/>
      <c r="E41" s="20"/>
      <c r="F41" s="17">
        <v>500</v>
      </c>
      <c r="G41" s="9"/>
      <c r="H41" s="9"/>
      <c r="I41" s="9"/>
    </row>
    <row r="42" spans="2:9" ht="15" customHeight="1">
      <c r="B42" s="135" t="s">
        <v>1</v>
      </c>
      <c r="C42" s="89"/>
      <c r="D42" s="89"/>
      <c r="E42" s="34"/>
      <c r="F42" s="17"/>
      <c r="G42" s="9"/>
      <c r="H42" s="9"/>
      <c r="I42" s="9"/>
    </row>
    <row r="43" spans="2:9" ht="29.25" customHeight="1">
      <c r="B43" s="130" t="s">
        <v>36</v>
      </c>
      <c r="C43" s="131"/>
      <c r="D43" s="94"/>
      <c r="E43" s="18"/>
      <c r="F43" s="17">
        <v>520</v>
      </c>
      <c r="G43" s="9"/>
      <c r="H43" s="9"/>
      <c r="I43" s="9"/>
    </row>
    <row r="44" spans="2:9" ht="18" customHeight="1">
      <c r="B44" s="130" t="s">
        <v>34</v>
      </c>
      <c r="C44" s="131"/>
      <c r="D44" s="94"/>
      <c r="E44" s="18"/>
      <c r="F44" s="17">
        <v>530</v>
      </c>
      <c r="G44" s="9"/>
      <c r="H44" s="9"/>
      <c r="I44" s="9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B44:D44"/>
    <mergeCell ref="G7:G9"/>
    <mergeCell ref="B4:H4"/>
    <mergeCell ref="B7:D9"/>
    <mergeCell ref="F7:F9"/>
    <mergeCell ref="B41:D41"/>
    <mergeCell ref="B32:D32"/>
    <mergeCell ref="B39:D39"/>
    <mergeCell ref="B42:D42"/>
    <mergeCell ref="B43:D43"/>
    <mergeCell ref="B40:D40"/>
    <mergeCell ref="B38:D38"/>
    <mergeCell ref="B31:D31"/>
    <mergeCell ref="B27:D27"/>
    <mergeCell ref="B28:D28"/>
    <mergeCell ref="B29:D29"/>
    <mergeCell ref="B30:D30"/>
    <mergeCell ref="B37:D37"/>
    <mergeCell ref="B34:D34"/>
    <mergeCell ref="B33:D33"/>
    <mergeCell ref="B35:D35"/>
    <mergeCell ref="B36:D36"/>
    <mergeCell ref="B20:D20"/>
    <mergeCell ref="B21:D21"/>
    <mergeCell ref="B22:D22"/>
    <mergeCell ref="B23:D23"/>
    <mergeCell ref="H7:H9"/>
    <mergeCell ref="B24:D24"/>
    <mergeCell ref="B25:D25"/>
    <mergeCell ref="B26:D26"/>
    <mergeCell ref="B16:D16"/>
    <mergeCell ref="B17:D17"/>
    <mergeCell ref="B18:D18"/>
    <mergeCell ref="B19:D19"/>
    <mergeCell ref="F1:I1"/>
    <mergeCell ref="B14:D14"/>
    <mergeCell ref="B15:D15"/>
    <mergeCell ref="I7:I9"/>
    <mergeCell ref="B10:D10"/>
    <mergeCell ref="B11:D11"/>
    <mergeCell ref="B12:D12"/>
    <mergeCell ref="B13:D13"/>
    <mergeCell ref="E7:E9"/>
    <mergeCell ref="G2:H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4"/>
  <sheetViews>
    <sheetView view="pageBreakPreview" zoomScaleSheetLayoutView="100" zoomScalePageLayoutView="0" workbookViewId="0" topLeftCell="A1">
      <selection activeCell="V15" sqref="V15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6384" width="9.125" style="2" customWidth="1"/>
  </cols>
  <sheetData>
    <row r="1" spans="6:8" ht="47.25" customHeight="1">
      <c r="F1" s="80" t="s">
        <v>161</v>
      </c>
      <c r="G1" s="80"/>
      <c r="H1" s="80"/>
    </row>
    <row r="2" spans="7:8" ht="13.5" customHeight="1">
      <c r="G2" s="81" t="str">
        <f>'прилож.фин.обес.'!G2</f>
        <v>от " 17  октября 2018  г. </v>
      </c>
      <c r="H2" s="81"/>
    </row>
    <row r="3" ht="13.5" customHeight="1">
      <c r="G3" s="38"/>
    </row>
    <row r="4" spans="2:8" ht="49.5" customHeight="1">
      <c r="B4" s="84" t="s">
        <v>79</v>
      </c>
      <c r="C4" s="84"/>
      <c r="D4" s="84"/>
      <c r="E4" s="84"/>
      <c r="F4" s="84"/>
      <c r="G4" s="84"/>
      <c r="H4" s="84"/>
    </row>
    <row r="5" spans="2:9" ht="15" customHeight="1">
      <c r="B5" s="30"/>
      <c r="C5" s="30"/>
      <c r="D5" s="30"/>
      <c r="E5" s="30"/>
      <c r="F5" s="30"/>
      <c r="G5" s="55" t="s">
        <v>137</v>
      </c>
      <c r="H5" s="55" t="s">
        <v>138</v>
      </c>
      <c r="I5" s="55" t="s">
        <v>158</v>
      </c>
    </row>
    <row r="6" spans="2:9" ht="15.75" customHeight="1">
      <c r="B6" s="132" t="s">
        <v>0</v>
      </c>
      <c r="C6" s="132"/>
      <c r="D6" s="132"/>
      <c r="E6" s="137" t="s">
        <v>76</v>
      </c>
      <c r="F6" s="144" t="s">
        <v>77</v>
      </c>
      <c r="G6" s="129" t="s">
        <v>80</v>
      </c>
      <c r="H6" s="129" t="s">
        <v>80</v>
      </c>
      <c r="I6" s="129" t="s">
        <v>80</v>
      </c>
    </row>
    <row r="7" spans="2:9" ht="40.5" customHeight="1">
      <c r="B7" s="132"/>
      <c r="C7" s="132"/>
      <c r="D7" s="132"/>
      <c r="E7" s="138"/>
      <c r="F7" s="145"/>
      <c r="G7" s="129"/>
      <c r="H7" s="129"/>
      <c r="I7" s="129"/>
    </row>
    <row r="8" spans="2:9" ht="20.25" customHeight="1">
      <c r="B8" s="132"/>
      <c r="C8" s="132"/>
      <c r="D8" s="132"/>
      <c r="E8" s="139"/>
      <c r="F8" s="146"/>
      <c r="G8" s="129"/>
      <c r="H8" s="129"/>
      <c r="I8" s="129"/>
    </row>
    <row r="9" spans="2:9" ht="30" customHeight="1">
      <c r="B9" s="95" t="s">
        <v>15</v>
      </c>
      <c r="C9" s="95"/>
      <c r="D9" s="95"/>
      <c r="E9" s="10"/>
      <c r="F9" s="9" t="s">
        <v>16</v>
      </c>
      <c r="G9" s="59"/>
      <c r="H9" s="10"/>
      <c r="I9" s="10"/>
    </row>
    <row r="10" spans="2:13" ht="24.75" customHeight="1">
      <c r="B10" s="123" t="s">
        <v>3</v>
      </c>
      <c r="C10" s="123"/>
      <c r="D10" s="123"/>
      <c r="E10" s="29"/>
      <c r="F10" s="9" t="s">
        <v>16</v>
      </c>
      <c r="G10" s="59">
        <f>G11</f>
        <v>0</v>
      </c>
      <c r="H10" s="59">
        <f>H11</f>
        <v>0</v>
      </c>
      <c r="I10" s="59">
        <f>I11</f>
        <v>0</v>
      </c>
      <c r="K10" s="57">
        <f>G9+G10-G11</f>
        <v>0</v>
      </c>
      <c r="L10" s="57">
        <f>H9+H10-H11</f>
        <v>0</v>
      </c>
      <c r="M10" s="57">
        <f>I9+I10-I11</f>
        <v>0</v>
      </c>
    </row>
    <row r="11" spans="2:9" s="19" customFormat="1" ht="22.5" customHeight="1">
      <c r="B11" s="123" t="s">
        <v>5</v>
      </c>
      <c r="C11" s="123"/>
      <c r="D11" s="123"/>
      <c r="E11" s="29"/>
      <c r="F11" s="12">
        <v>900</v>
      </c>
      <c r="G11" s="58">
        <f>G13+G18+G26+G29+G34+G40+G33</f>
        <v>0</v>
      </c>
      <c r="H11" s="58">
        <f>H13+H18+H26+H29+H34+H40+H33</f>
        <v>0</v>
      </c>
      <c r="I11" s="58">
        <f>I13+I18+I26+I29+I34+I40+I33</f>
        <v>0</v>
      </c>
    </row>
    <row r="12" spans="2:9" ht="18" customHeight="1">
      <c r="B12" s="95" t="s">
        <v>4</v>
      </c>
      <c r="C12" s="95"/>
      <c r="D12" s="95"/>
      <c r="E12" s="10"/>
      <c r="F12" s="9"/>
      <c r="G12" s="9"/>
      <c r="H12" s="59"/>
      <c r="I12" s="59"/>
    </row>
    <row r="13" spans="2:9" ht="30.75" customHeight="1">
      <c r="B13" s="119" t="s">
        <v>40</v>
      </c>
      <c r="C13" s="119"/>
      <c r="D13" s="119"/>
      <c r="E13" s="44"/>
      <c r="F13" s="50">
        <v>210</v>
      </c>
      <c r="G13" s="59">
        <f>G15+G16+G17</f>
        <v>0</v>
      </c>
      <c r="H13" s="59">
        <f>H15+H16+H17</f>
        <v>0</v>
      </c>
      <c r="I13" s="59">
        <f>I15+I16+I17</f>
        <v>0</v>
      </c>
    </row>
    <row r="14" spans="2:9" ht="21.75" customHeight="1">
      <c r="B14" s="85" t="s">
        <v>1</v>
      </c>
      <c r="C14" s="85"/>
      <c r="D14" s="85"/>
      <c r="E14" s="41"/>
      <c r="F14" s="10"/>
      <c r="G14" s="9"/>
      <c r="H14" s="59"/>
      <c r="I14" s="59"/>
    </row>
    <row r="15" spans="2:9" ht="19.5" customHeight="1">
      <c r="B15" s="95" t="s">
        <v>17</v>
      </c>
      <c r="C15" s="95"/>
      <c r="D15" s="95"/>
      <c r="E15" s="10"/>
      <c r="F15" s="50">
        <v>211</v>
      </c>
      <c r="G15" s="9"/>
      <c r="H15" s="59"/>
      <c r="I15" s="59"/>
    </row>
    <row r="16" spans="2:9" ht="19.5" customHeight="1">
      <c r="B16" s="128" t="s">
        <v>18</v>
      </c>
      <c r="C16" s="128"/>
      <c r="D16" s="128"/>
      <c r="E16" s="43"/>
      <c r="F16" s="50">
        <v>212</v>
      </c>
      <c r="G16" s="9"/>
      <c r="H16" s="59"/>
      <c r="I16" s="59"/>
    </row>
    <row r="17" spans="2:9" ht="19.5" customHeight="1">
      <c r="B17" s="95" t="s">
        <v>19</v>
      </c>
      <c r="C17" s="95"/>
      <c r="D17" s="95"/>
      <c r="E17" s="10"/>
      <c r="F17" s="50">
        <v>213</v>
      </c>
      <c r="G17" s="9"/>
      <c r="H17" s="59"/>
      <c r="I17" s="59"/>
    </row>
    <row r="18" spans="2:9" ht="19.5" customHeight="1">
      <c r="B18" s="95" t="s">
        <v>41</v>
      </c>
      <c r="C18" s="95"/>
      <c r="D18" s="95"/>
      <c r="E18" s="10"/>
      <c r="F18" s="50">
        <v>220</v>
      </c>
      <c r="G18" s="59">
        <f>G20+G21+G22+G23+G24+G25</f>
        <v>0</v>
      </c>
      <c r="H18" s="59">
        <f>H20+H21+H22+H23+H24+H25</f>
        <v>0</v>
      </c>
      <c r="I18" s="59">
        <f>I20+I21+I22+I23+I24+I25</f>
        <v>0</v>
      </c>
    </row>
    <row r="19" spans="2:9" ht="19.5" customHeight="1">
      <c r="B19" s="85" t="s">
        <v>1</v>
      </c>
      <c r="C19" s="85"/>
      <c r="D19" s="85"/>
      <c r="E19" s="41"/>
      <c r="F19" s="50"/>
      <c r="G19" s="9"/>
      <c r="H19" s="59"/>
      <c r="I19" s="59"/>
    </row>
    <row r="20" spans="2:9" ht="19.5" customHeight="1">
      <c r="B20" s="95" t="s">
        <v>20</v>
      </c>
      <c r="C20" s="95"/>
      <c r="D20" s="95"/>
      <c r="E20" s="10"/>
      <c r="F20" s="50">
        <v>221</v>
      </c>
      <c r="G20" s="9"/>
      <c r="H20" s="59"/>
      <c r="I20" s="59"/>
    </row>
    <row r="21" spans="2:9" ht="19.5" customHeight="1">
      <c r="B21" s="95" t="s">
        <v>21</v>
      </c>
      <c r="C21" s="95"/>
      <c r="D21" s="95"/>
      <c r="E21" s="10"/>
      <c r="F21" s="50">
        <v>222</v>
      </c>
      <c r="G21" s="9"/>
      <c r="H21" s="59"/>
      <c r="I21" s="59"/>
    </row>
    <row r="22" spans="2:9" ht="19.5" customHeight="1">
      <c r="B22" s="95" t="s">
        <v>22</v>
      </c>
      <c r="C22" s="95"/>
      <c r="D22" s="95"/>
      <c r="E22" s="10"/>
      <c r="F22" s="50">
        <v>223</v>
      </c>
      <c r="G22" s="9"/>
      <c r="H22" s="59"/>
      <c r="I22" s="59"/>
    </row>
    <row r="23" spans="2:9" ht="19.5" customHeight="1">
      <c r="B23" s="95" t="s">
        <v>23</v>
      </c>
      <c r="C23" s="95"/>
      <c r="D23" s="95"/>
      <c r="E23" s="10"/>
      <c r="F23" s="50">
        <v>224</v>
      </c>
      <c r="G23" s="9"/>
      <c r="H23" s="59"/>
      <c r="I23" s="59"/>
    </row>
    <row r="24" spans="2:9" ht="19.5" customHeight="1">
      <c r="B24" s="95" t="s">
        <v>24</v>
      </c>
      <c r="C24" s="95"/>
      <c r="D24" s="95"/>
      <c r="E24" s="10"/>
      <c r="F24" s="50">
        <v>225</v>
      </c>
      <c r="G24" s="9"/>
      <c r="H24" s="59"/>
      <c r="I24" s="59"/>
    </row>
    <row r="25" spans="2:9" ht="18" customHeight="1">
      <c r="B25" s="95" t="s">
        <v>25</v>
      </c>
      <c r="C25" s="95"/>
      <c r="D25" s="95"/>
      <c r="E25" s="10"/>
      <c r="F25" s="50">
        <v>226</v>
      </c>
      <c r="G25" s="9"/>
      <c r="H25" s="59"/>
      <c r="I25" s="59"/>
    </row>
    <row r="26" spans="2:9" ht="18" customHeight="1">
      <c r="B26" s="95" t="s">
        <v>42</v>
      </c>
      <c r="C26" s="95"/>
      <c r="D26" s="95"/>
      <c r="E26" s="10"/>
      <c r="F26" s="50">
        <v>240</v>
      </c>
      <c r="G26" s="9"/>
      <c r="H26" s="59"/>
      <c r="I26" s="59"/>
    </row>
    <row r="27" spans="2:9" ht="18" customHeight="1">
      <c r="B27" s="85" t="s">
        <v>1</v>
      </c>
      <c r="C27" s="85"/>
      <c r="D27" s="85"/>
      <c r="E27" s="41"/>
      <c r="F27" s="50"/>
      <c r="G27" s="9"/>
      <c r="H27" s="59"/>
      <c r="I27" s="59"/>
    </row>
    <row r="28" spans="2:9" ht="18" customHeight="1">
      <c r="B28" s="95" t="s">
        <v>26</v>
      </c>
      <c r="C28" s="95"/>
      <c r="D28" s="95"/>
      <c r="E28" s="10"/>
      <c r="F28" s="50">
        <v>241</v>
      </c>
      <c r="G28" s="9"/>
      <c r="H28" s="59"/>
      <c r="I28" s="59"/>
    </row>
    <row r="29" spans="2:9" ht="18" customHeight="1">
      <c r="B29" s="95" t="s">
        <v>43</v>
      </c>
      <c r="C29" s="95"/>
      <c r="D29" s="95"/>
      <c r="E29" s="10"/>
      <c r="F29" s="50">
        <v>260</v>
      </c>
      <c r="G29" s="9"/>
      <c r="H29" s="59"/>
      <c r="I29" s="59"/>
    </row>
    <row r="30" spans="2:9" ht="18" customHeight="1">
      <c r="B30" s="85" t="s">
        <v>1</v>
      </c>
      <c r="C30" s="85"/>
      <c r="D30" s="85"/>
      <c r="E30" s="41"/>
      <c r="F30" s="50"/>
      <c r="G30" s="9"/>
      <c r="H30" s="59"/>
      <c r="I30" s="59"/>
    </row>
    <row r="31" spans="2:9" ht="18" customHeight="1">
      <c r="B31" s="95" t="s">
        <v>27</v>
      </c>
      <c r="C31" s="95"/>
      <c r="D31" s="95"/>
      <c r="E31" s="10"/>
      <c r="F31" s="50">
        <v>262</v>
      </c>
      <c r="G31" s="9"/>
      <c r="H31" s="59"/>
      <c r="I31" s="59"/>
    </row>
    <row r="32" spans="2:9" ht="18" customHeight="1">
      <c r="B32" s="96" t="s">
        <v>28</v>
      </c>
      <c r="C32" s="96"/>
      <c r="D32" s="96"/>
      <c r="E32" s="42"/>
      <c r="F32" s="50">
        <v>263</v>
      </c>
      <c r="G32" s="9"/>
      <c r="H32" s="59"/>
      <c r="I32" s="59"/>
    </row>
    <row r="33" spans="2:9" ht="18" customHeight="1">
      <c r="B33" s="95" t="s">
        <v>29</v>
      </c>
      <c r="C33" s="95"/>
      <c r="D33" s="95"/>
      <c r="E33" s="10"/>
      <c r="F33" s="50">
        <v>290</v>
      </c>
      <c r="G33" s="9"/>
      <c r="H33" s="59"/>
      <c r="I33" s="59"/>
    </row>
    <row r="34" spans="2:9" ht="18" customHeight="1">
      <c r="B34" s="95" t="s">
        <v>44</v>
      </c>
      <c r="C34" s="95"/>
      <c r="D34" s="95"/>
      <c r="E34" s="10"/>
      <c r="F34" s="50">
        <v>300</v>
      </c>
      <c r="G34" s="59">
        <f>G36+G37+G38+G39</f>
        <v>0</v>
      </c>
      <c r="H34" s="59">
        <f>H36+H37+H38+H39</f>
        <v>0</v>
      </c>
      <c r="I34" s="59">
        <f>I36+I37+I38+I39</f>
        <v>0</v>
      </c>
    </row>
    <row r="35" spans="2:9" ht="18" customHeight="1">
      <c r="B35" s="85" t="s">
        <v>1</v>
      </c>
      <c r="C35" s="85"/>
      <c r="D35" s="85"/>
      <c r="E35" s="41"/>
      <c r="F35" s="50"/>
      <c r="G35" s="9"/>
      <c r="H35" s="59"/>
      <c r="I35" s="59"/>
    </row>
    <row r="36" spans="2:9" ht="18" customHeight="1">
      <c r="B36" s="95" t="s">
        <v>30</v>
      </c>
      <c r="C36" s="95"/>
      <c r="D36" s="95"/>
      <c r="E36" s="10"/>
      <c r="F36" s="50">
        <v>310</v>
      </c>
      <c r="G36" s="9"/>
      <c r="H36" s="59"/>
      <c r="I36" s="59"/>
    </row>
    <row r="37" spans="2:9" ht="18" customHeight="1">
      <c r="B37" s="95" t="s">
        <v>31</v>
      </c>
      <c r="C37" s="95"/>
      <c r="D37" s="95"/>
      <c r="E37" s="10"/>
      <c r="F37" s="50">
        <v>320</v>
      </c>
      <c r="G37" s="9"/>
      <c r="H37" s="59"/>
      <c r="I37" s="59"/>
    </row>
    <row r="38" spans="2:9" ht="18" customHeight="1">
      <c r="B38" s="95" t="s">
        <v>32</v>
      </c>
      <c r="C38" s="95"/>
      <c r="D38" s="95"/>
      <c r="E38" s="10"/>
      <c r="F38" s="50">
        <v>330</v>
      </c>
      <c r="G38" s="9"/>
      <c r="H38" s="59"/>
      <c r="I38" s="59"/>
    </row>
    <row r="39" spans="2:9" ht="15.75" customHeight="1">
      <c r="B39" s="95" t="s">
        <v>33</v>
      </c>
      <c r="C39" s="95"/>
      <c r="D39" s="95"/>
      <c r="E39" s="10"/>
      <c r="F39" s="50">
        <v>340</v>
      </c>
      <c r="G39" s="59"/>
      <c r="H39" s="59"/>
      <c r="I39" s="59"/>
    </row>
    <row r="40" spans="2:9" ht="18" customHeight="1">
      <c r="B40" s="95" t="s">
        <v>45</v>
      </c>
      <c r="C40" s="95"/>
      <c r="D40" s="95"/>
      <c r="E40" s="10"/>
      <c r="F40" s="50">
        <v>500</v>
      </c>
      <c r="G40" s="9"/>
      <c r="H40" s="59"/>
      <c r="I40" s="59"/>
    </row>
    <row r="41" spans="2:9" ht="15" customHeight="1">
      <c r="B41" s="85" t="s">
        <v>1</v>
      </c>
      <c r="C41" s="85"/>
      <c r="D41" s="85"/>
      <c r="E41" s="41"/>
      <c r="F41" s="50"/>
      <c r="G41" s="9"/>
      <c r="H41" s="59"/>
      <c r="I41" s="59"/>
    </row>
    <row r="42" spans="2:9" ht="29.25" customHeight="1">
      <c r="B42" s="95" t="s">
        <v>36</v>
      </c>
      <c r="C42" s="95"/>
      <c r="D42" s="95"/>
      <c r="E42" s="10"/>
      <c r="F42" s="50">
        <v>520</v>
      </c>
      <c r="G42" s="9"/>
      <c r="H42" s="59"/>
      <c r="I42" s="59"/>
    </row>
    <row r="43" spans="2:9" ht="18" customHeight="1">
      <c r="B43" s="130" t="s">
        <v>34</v>
      </c>
      <c r="C43" s="131"/>
      <c r="D43" s="94"/>
      <c r="E43" s="18"/>
      <c r="F43" s="17">
        <v>530</v>
      </c>
      <c r="G43" s="9"/>
      <c r="H43" s="59"/>
      <c r="I43" s="59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4">
    <mergeCell ref="I6:I8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9:D9"/>
    <mergeCell ref="B10:D10"/>
    <mergeCell ref="B11:D11"/>
    <mergeCell ref="F1:H1"/>
    <mergeCell ref="G2:H2"/>
    <mergeCell ref="B12:D12"/>
    <mergeCell ref="H6:H8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7">
      <selection activeCell="P7" sqref="P7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77" t="s">
        <v>97</v>
      </c>
      <c r="C1" s="77"/>
      <c r="D1" s="77"/>
      <c r="E1" s="77"/>
      <c r="F1" s="77"/>
      <c r="G1" s="77"/>
      <c r="H1" s="77"/>
    </row>
    <row r="3" spans="2:14" ht="45.75" customHeight="1">
      <c r="B3" s="153" t="s">
        <v>0</v>
      </c>
      <c r="C3" s="154"/>
      <c r="D3" s="159" t="s">
        <v>76</v>
      </c>
      <c r="E3" s="162" t="s">
        <v>98</v>
      </c>
      <c r="F3" s="129" t="s">
        <v>99</v>
      </c>
      <c r="G3" s="129"/>
      <c r="H3" s="129"/>
      <c r="I3" s="129"/>
      <c r="J3" s="129"/>
      <c r="K3" s="129"/>
      <c r="L3" s="129"/>
      <c r="M3" s="129"/>
      <c r="N3" s="129"/>
    </row>
    <row r="4" spans="2:14" ht="16.5" customHeight="1">
      <c r="B4" s="155"/>
      <c r="C4" s="156"/>
      <c r="D4" s="160"/>
      <c r="E4" s="163"/>
      <c r="F4" s="149">
        <v>2018</v>
      </c>
      <c r="G4" s="150"/>
      <c r="H4" s="151"/>
      <c r="I4" s="149">
        <v>2019</v>
      </c>
      <c r="J4" s="150"/>
      <c r="K4" s="151"/>
      <c r="L4" s="149">
        <v>2020</v>
      </c>
      <c r="M4" s="150"/>
      <c r="N4" s="151"/>
    </row>
    <row r="5" spans="2:14" ht="15" customHeight="1">
      <c r="B5" s="155"/>
      <c r="C5" s="156"/>
      <c r="D5" s="160"/>
      <c r="E5" s="163"/>
      <c r="F5" s="165" t="s">
        <v>100</v>
      </c>
      <c r="G5" s="147" t="s">
        <v>2</v>
      </c>
      <c r="H5" s="148"/>
      <c r="I5" s="165" t="s">
        <v>100</v>
      </c>
      <c r="J5" s="147" t="s">
        <v>2</v>
      </c>
      <c r="K5" s="148"/>
      <c r="L5" s="165" t="s">
        <v>100</v>
      </c>
      <c r="M5" s="147" t="s">
        <v>2</v>
      </c>
      <c r="N5" s="148"/>
    </row>
    <row r="6" spans="2:14" ht="120" customHeight="1">
      <c r="B6" s="157"/>
      <c r="C6" s="158"/>
      <c r="D6" s="161"/>
      <c r="E6" s="164"/>
      <c r="F6" s="166"/>
      <c r="G6" s="48" t="s">
        <v>101</v>
      </c>
      <c r="H6" s="48" t="s">
        <v>102</v>
      </c>
      <c r="I6" s="166"/>
      <c r="J6" s="48" t="s">
        <v>101</v>
      </c>
      <c r="K6" s="48" t="s">
        <v>102</v>
      </c>
      <c r="L6" s="166"/>
      <c r="M6" s="48" t="s">
        <v>101</v>
      </c>
      <c r="N6" s="48" t="s">
        <v>102</v>
      </c>
    </row>
    <row r="7" spans="2:14" ht="66.75" customHeight="1">
      <c r="B7" s="85" t="s">
        <v>103</v>
      </c>
      <c r="C7" s="85"/>
      <c r="D7" s="10">
        <v>1</v>
      </c>
      <c r="E7" s="9" t="s">
        <v>16</v>
      </c>
      <c r="F7" s="58">
        <f>G7+H7</f>
        <v>2870700</v>
      </c>
      <c r="G7" s="59">
        <f>'раздел 3 2018'!E32+'раздел 3 2018'!E33+'раздел 3 2018'!E34+'раздел 3 2018'!E35</f>
        <v>2870700</v>
      </c>
      <c r="H7" s="9"/>
      <c r="I7" s="58">
        <f>J7+K7</f>
        <v>38737600</v>
      </c>
      <c r="J7" s="59">
        <f>'2019'!E32+'2019'!E33+'2019'!E34+'2019'!E35</f>
        <v>38737600</v>
      </c>
      <c r="K7" s="9"/>
      <c r="L7" s="58">
        <f>M7+N7</f>
        <v>1764900</v>
      </c>
      <c r="M7" s="59">
        <f>'2020'!E32+'2020'!E33+'2020'!E34+'2020'!E35</f>
        <v>1764900</v>
      </c>
      <c r="N7" s="9"/>
    </row>
    <row r="8" spans="2:14" ht="80.25" customHeight="1">
      <c r="B8" s="85" t="s">
        <v>113</v>
      </c>
      <c r="C8" s="85"/>
      <c r="D8" s="10">
        <v>2</v>
      </c>
      <c r="E8" s="9" t="s">
        <v>16</v>
      </c>
      <c r="F8" s="58">
        <f>G8+H8</f>
        <v>0</v>
      </c>
      <c r="G8" s="66"/>
      <c r="H8" s="9"/>
      <c r="I8" s="58">
        <f>J8+K8</f>
        <v>0</v>
      </c>
      <c r="J8" s="9"/>
      <c r="K8" s="9"/>
      <c r="L8" s="58">
        <f>M8+N8</f>
        <v>0</v>
      </c>
      <c r="M8" s="9"/>
      <c r="N8" s="9"/>
    </row>
    <row r="9" spans="2:14" ht="51" customHeight="1">
      <c r="B9" s="85" t="s">
        <v>104</v>
      </c>
      <c r="C9" s="85"/>
      <c r="D9" s="10">
        <v>3</v>
      </c>
      <c r="E9" s="12">
        <v>900</v>
      </c>
      <c r="F9" s="58">
        <f>G9+H9</f>
        <v>2870700</v>
      </c>
      <c r="G9" s="59">
        <f>G7-G8</f>
        <v>2870700</v>
      </c>
      <c r="H9" s="59">
        <f>H7-H8</f>
        <v>0</v>
      </c>
      <c r="I9" s="58">
        <f>J9+K9</f>
        <v>38737600</v>
      </c>
      <c r="J9" s="59">
        <f>J7-J8</f>
        <v>38737600</v>
      </c>
      <c r="K9" s="59">
        <f>K7-K8</f>
        <v>0</v>
      </c>
      <c r="L9" s="58">
        <f>M9+N9</f>
        <v>1764900</v>
      </c>
      <c r="M9" s="59">
        <f>M7-M8</f>
        <v>1764900</v>
      </c>
      <c r="N9" s="59">
        <f>N7-N8</f>
        <v>0</v>
      </c>
    </row>
    <row r="10" spans="2:3" ht="15" customHeight="1">
      <c r="B10" s="4"/>
      <c r="C10" s="4"/>
    </row>
    <row r="11" ht="11.25" customHeight="1"/>
    <row r="12" spans="2:14" ht="33.75" customHeight="1">
      <c r="B12" s="84" t="s">
        <v>85</v>
      </c>
      <c r="C12" s="84"/>
      <c r="D12" s="84"/>
      <c r="E12" s="84"/>
      <c r="F12" s="84"/>
      <c r="G12" s="84"/>
      <c r="H12" s="84"/>
      <c r="J12" s="84" t="s">
        <v>95</v>
      </c>
      <c r="K12" s="84"/>
      <c r="L12" s="84"/>
      <c r="M12" s="84"/>
      <c r="N12" s="84"/>
    </row>
    <row r="13" spans="2:12" ht="20.25" customHeight="1">
      <c r="B13" s="30"/>
      <c r="C13" s="30"/>
      <c r="D13" s="30"/>
      <c r="J13" s="30"/>
      <c r="K13" s="30"/>
      <c r="L13" s="30"/>
    </row>
    <row r="14" spans="2:14" ht="30.75" customHeight="1">
      <c r="B14" s="152" t="s">
        <v>0</v>
      </c>
      <c r="C14" s="152"/>
      <c r="D14" s="152"/>
      <c r="E14" s="152"/>
      <c r="F14" s="9" t="s">
        <v>89</v>
      </c>
      <c r="G14" s="10" t="s">
        <v>90</v>
      </c>
      <c r="I14" s="167" t="s">
        <v>0</v>
      </c>
      <c r="J14" s="168"/>
      <c r="K14" s="168"/>
      <c r="L14" s="168"/>
      <c r="M14" s="9" t="s">
        <v>89</v>
      </c>
      <c r="N14" s="10" t="s">
        <v>96</v>
      </c>
    </row>
    <row r="15" spans="2:14" ht="30.75" customHeight="1">
      <c r="B15" s="85" t="s">
        <v>86</v>
      </c>
      <c r="C15" s="85"/>
      <c r="D15" s="85"/>
      <c r="E15" s="85"/>
      <c r="F15" s="47" t="s">
        <v>91</v>
      </c>
      <c r="G15" s="10"/>
      <c r="I15" s="88" t="s">
        <v>83</v>
      </c>
      <c r="J15" s="89"/>
      <c r="K15" s="89"/>
      <c r="L15" s="89"/>
      <c r="M15" s="47" t="s">
        <v>91</v>
      </c>
      <c r="N15" s="10">
        <v>0</v>
      </c>
    </row>
    <row r="16" spans="2:14" ht="54" customHeight="1">
      <c r="B16" s="85" t="s">
        <v>87</v>
      </c>
      <c r="C16" s="85"/>
      <c r="D16" s="85"/>
      <c r="E16" s="85"/>
      <c r="F16" s="47" t="s">
        <v>93</v>
      </c>
      <c r="G16" s="10">
        <v>0</v>
      </c>
      <c r="I16" s="88" t="s">
        <v>112</v>
      </c>
      <c r="J16" s="89"/>
      <c r="K16" s="89"/>
      <c r="L16" s="89"/>
      <c r="M16" s="47" t="s">
        <v>93</v>
      </c>
      <c r="N16" s="10">
        <v>0</v>
      </c>
    </row>
    <row r="17" spans="2:14" ht="28.5" customHeight="1">
      <c r="B17" s="85" t="s">
        <v>88</v>
      </c>
      <c r="C17" s="85"/>
      <c r="D17" s="85"/>
      <c r="E17" s="85"/>
      <c r="F17" s="47" t="s">
        <v>92</v>
      </c>
      <c r="G17" s="10">
        <v>0</v>
      </c>
      <c r="I17" s="88" t="s">
        <v>84</v>
      </c>
      <c r="J17" s="89"/>
      <c r="K17" s="89"/>
      <c r="L17" s="89"/>
      <c r="M17" s="47" t="s">
        <v>92</v>
      </c>
      <c r="N17" s="10">
        <v>0</v>
      </c>
    </row>
    <row r="18" spans="2:7" ht="28.5" customHeight="1" hidden="1">
      <c r="B18" s="85"/>
      <c r="C18" s="85"/>
      <c r="D18" s="85"/>
      <c r="E18" s="85"/>
      <c r="F18" s="47"/>
      <c r="G18" s="10"/>
    </row>
    <row r="19" spans="2:7" ht="29.25" customHeight="1">
      <c r="B19" s="85" t="s">
        <v>82</v>
      </c>
      <c r="C19" s="85"/>
      <c r="D19" s="85"/>
      <c r="E19" s="85"/>
      <c r="F19" s="47" t="s">
        <v>94</v>
      </c>
      <c r="G19" s="10">
        <v>0</v>
      </c>
    </row>
    <row r="20" spans="2:7" ht="29.25" customHeight="1" hidden="1">
      <c r="B20" s="152"/>
      <c r="C20" s="152"/>
      <c r="D20" s="152"/>
      <c r="E20" s="152"/>
      <c r="F20" s="46"/>
      <c r="G20" s="10"/>
    </row>
    <row r="21" spans="2:8" s="8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BUH</cp:lastModifiedBy>
  <cp:lastPrinted>2018-10-16T14:34:00Z</cp:lastPrinted>
  <dcterms:created xsi:type="dcterms:W3CDTF">2010-08-09T11:23:33Z</dcterms:created>
  <dcterms:modified xsi:type="dcterms:W3CDTF">2018-10-17T12:15:07Z</dcterms:modified>
  <cp:category/>
  <cp:version/>
  <cp:contentType/>
  <cp:contentStatus/>
</cp:coreProperties>
</file>