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2060" activeTab="0"/>
  </bookViews>
  <sheets>
    <sheet name="Мельцаны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<sst xmlns="http://schemas.openxmlformats.org/spreadsheetml/2006/main" count="83" uniqueCount="41">
  <si>
    <t>январь</t>
  </si>
  <si>
    <t>соотношение, %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</si>
  <si>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</si>
  <si>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</si>
  <si>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</si>
  <si>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</si>
  <si>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</si>
  <si>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</si>
  <si>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</si>
  <si>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</si>
  <si>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</si>
  <si>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</si>
  <si>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</si>
  <si>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год</t>
  </si>
  <si>
    <t>средняя заработная плата, руб.</t>
  </si>
  <si>
    <t>ФОТ ОУ, тыс.руб.</t>
  </si>
  <si>
    <t>численность, чел. - всего</t>
  </si>
  <si>
    <t>Педагогические работники</t>
  </si>
  <si>
    <t xml:space="preserve">численность, чел. </t>
  </si>
  <si>
    <t>АУП</t>
  </si>
  <si>
    <t>УВП, МОП</t>
  </si>
  <si>
    <t>ИТОГО</t>
  </si>
  <si>
    <t>средняя  заработная плата по ОУ, руб.</t>
  </si>
  <si>
    <t>Наименование  категорий персонала</t>
  </si>
  <si>
    <t>За 1 квартал</t>
  </si>
  <si>
    <t>За 2 квартал</t>
  </si>
  <si>
    <t>За 3 квартал</t>
  </si>
  <si>
    <t>За 4 квартал</t>
  </si>
  <si>
    <t>МОУ "Мельцанская средняя общеобразовательная школа им.Е.Д.Трубкиной"</t>
  </si>
  <si>
    <t>Утверждаю:</t>
  </si>
  <si>
    <t>№ п/п</t>
  </si>
  <si>
    <t>Педагогические работники образовательных учреждений общего образования</t>
  </si>
  <si>
    <t xml:space="preserve">Прогнозная средняя заработная плата, необходимая для реализации Указов Президента Российской Федерации, руб. </t>
  </si>
  <si>
    <t>Педагогические работники дошкольных образовательных учреждений</t>
  </si>
  <si>
    <t>Педагогические работники учреждений дополнительного образования детей</t>
  </si>
  <si>
    <t>Дорожная карта повышения заработной платы педагогическим работникам образования в 2015-2021 гг.</t>
  </si>
  <si>
    <t>2020 изм  в августе</t>
  </si>
  <si>
    <t xml:space="preserve">Дорожная карта повышения заработной платы в 2021 году </t>
  </si>
  <si>
    <t>2021 год</t>
  </si>
  <si>
    <t>средняя заработная плата по Распоряжению Правительства РМ № 12-р от 28.01.2021г.руб.</t>
  </si>
  <si>
    <t>Котельникова С.А.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</si>
</sst>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"/>
    <numFmt numFmtId="181" formatCode="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u val="single"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10" fillId="32" borderId="11" xfId="0" applyFont="1" applyFill="1" applyBorder="1" applyAlignment="1">
      <alignment wrapText="1"/>
    </xf>
    <xf numFmtId="0" fontId="11" fillId="32" borderId="11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0" fontId="9" fillId="0" borderId="11" xfId="0" applyFont="1" applyBorder="1" applyAlignment="1">
      <alignment wrapText="1"/>
    </xf>
    <xf numFmtId="172" fontId="9" fillId="0" borderId="11" xfId="0" applyNumberFormat="1" applyFont="1" applyBorder="1" applyAlignment="1">
      <alignment horizontal="center" vertical="center"/>
    </xf>
    <xf numFmtId="172" fontId="9" fillId="0" borderId="12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0" fillId="32" borderId="11" xfId="0" applyFont="1" applyFill="1" applyBorder="1" applyAlignment="1">
      <alignment horizontal="center" vertical="center" wrapText="1"/>
    </xf>
    <xf numFmtId="4" fontId="9" fillId="0" borderId="11" xfId="0" applyNumberFormat="1" applyFont="1" applyBorder="1" applyAlignment="1" applyProtection="1">
      <alignment horizontal="center" vertical="center"/>
      <protection locked="0"/>
    </xf>
    <xf numFmtId="4" fontId="9" fillId="0" borderId="12" xfId="0" applyNumberFormat="1" applyFont="1" applyBorder="1" applyAlignment="1" applyProtection="1">
      <alignment horizontal="center" vertical="center"/>
      <protection locked="0"/>
    </xf>
    <xf numFmtId="0" fontId="11" fillId="34" borderId="11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173" fontId="9" fillId="0" borderId="11" xfId="0" applyNumberFormat="1" applyFont="1" applyFill="1" applyBorder="1" applyAlignment="1" applyProtection="1">
      <alignment horizontal="center" vertical="center"/>
      <protection locked="0"/>
    </xf>
    <xf numFmtId="173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7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1" max="1" width="5.7109375" style="1" customWidth="1"/>
    <col min="2" max="2" width="28.57421875" style="1" customWidth="1"/>
    <col min="3" max="3" width="9.7109375" style="1" customWidth="1"/>
    <col min="4" max="4" width="9.421875" style="1" customWidth="1"/>
    <col min="5" max="5" width="8.7109375" style="1" customWidth="1"/>
    <col min="6" max="16384" width="9.140625" style="1" customWidth="1"/>
  </cols>
  <sheetData>
    <row r="1" spans="8:11" ht="17.25" customHeight="1">
      <c r="H1" s="1" t="s">
        <v>29</v>
      </c>
      <c r="K1" s="1" t="s">
        <v>40</v>
      </c>
    </row>
    <row r="3" spans="2:50" ht="24" customHeight="1">
      <c r="B3" s="38" t="s">
        <v>37</v>
      </c>
      <c r="C3" s="38"/>
      <c r="D3" s="38"/>
      <c r="E3" s="38"/>
      <c r="F3" s="38"/>
      <c r="G3" s="38"/>
      <c r="H3" s="38"/>
      <c r="I3" s="38"/>
      <c r="J3" s="38"/>
      <c r="K3" s="38"/>
      <c r="L3" s="9"/>
      <c r="M3" s="9"/>
      <c r="N3" s="9"/>
      <c r="X3" s="9"/>
      <c r="Y3" s="9"/>
      <c r="Z3" s="9"/>
      <c r="AJ3" s="9"/>
      <c r="AK3" s="9"/>
      <c r="AL3" s="9"/>
      <c r="AV3" s="9"/>
      <c r="AW3" s="9"/>
      <c r="AX3" s="9"/>
    </row>
    <row r="4" ht="15">
      <c r="B4" s="10" t="s">
        <v>28</v>
      </c>
    </row>
    <row r="5" spans="1:53" ht="21.75" customHeight="1">
      <c r="A5" s="39"/>
      <c r="B5" s="40" t="s">
        <v>23</v>
      </c>
      <c r="C5" s="37" t="s">
        <v>38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</row>
    <row r="6" spans="1:53" s="8" customFormat="1" ht="14.25">
      <c r="A6" s="39"/>
      <c r="B6" s="40"/>
      <c r="C6" s="37" t="s">
        <v>0</v>
      </c>
      <c r="D6" s="37"/>
      <c r="E6" s="37"/>
      <c r="F6" s="37" t="s">
        <v>2</v>
      </c>
      <c r="G6" s="37"/>
      <c r="H6" s="37"/>
      <c r="I6" s="37" t="s">
        <v>3</v>
      </c>
      <c r="J6" s="37"/>
      <c r="K6" s="37"/>
      <c r="L6" s="37" t="s">
        <v>24</v>
      </c>
      <c r="M6" s="37"/>
      <c r="N6" s="37"/>
      <c r="O6" s="37" t="s">
        <v>4</v>
      </c>
      <c r="P6" s="37"/>
      <c r="Q6" s="37"/>
      <c r="R6" s="37" t="s">
        <v>5</v>
      </c>
      <c r="S6" s="37"/>
      <c r="T6" s="37"/>
      <c r="U6" s="37" t="s">
        <v>6</v>
      </c>
      <c r="V6" s="37"/>
      <c r="W6" s="37"/>
      <c r="X6" s="37" t="s">
        <v>25</v>
      </c>
      <c r="Y6" s="37"/>
      <c r="Z6" s="37"/>
      <c r="AA6" s="37" t="s">
        <v>7</v>
      </c>
      <c r="AB6" s="37"/>
      <c r="AC6" s="37"/>
      <c r="AD6" s="37" t="s">
        <v>8</v>
      </c>
      <c r="AE6" s="37"/>
      <c r="AF6" s="37"/>
      <c r="AG6" s="37" t="s">
        <v>9</v>
      </c>
      <c r="AH6" s="37"/>
      <c r="AI6" s="37"/>
      <c r="AJ6" s="37" t="s">
        <v>26</v>
      </c>
      <c r="AK6" s="37"/>
      <c r="AL6" s="37"/>
      <c r="AM6" s="37" t="s">
        <v>10</v>
      </c>
      <c r="AN6" s="37"/>
      <c r="AO6" s="37"/>
      <c r="AP6" s="37" t="s">
        <v>11</v>
      </c>
      <c r="AQ6" s="37"/>
      <c r="AR6" s="37"/>
      <c r="AS6" s="37" t="s">
        <v>12</v>
      </c>
      <c r="AT6" s="37"/>
      <c r="AU6" s="37"/>
      <c r="AV6" s="37" t="s">
        <v>27</v>
      </c>
      <c r="AW6" s="37"/>
      <c r="AX6" s="37"/>
      <c r="AY6" s="37" t="s">
        <v>13</v>
      </c>
      <c r="AZ6" s="37"/>
      <c r="BA6" s="37"/>
    </row>
    <row r="7" spans="1:53" ht="132.75" customHeight="1">
      <c r="A7" s="39"/>
      <c r="B7" s="40"/>
      <c r="C7" s="36" t="s">
        <v>39</v>
      </c>
      <c r="D7" s="2" t="s">
        <v>22</v>
      </c>
      <c r="E7" s="2" t="s">
        <v>1</v>
      </c>
      <c r="F7" s="2" t="str">
        <f>C7</f>
        <v>средняя заработная плата по Распоряжению Правительства РМ № 12-р от 28.01.2021г.руб.</v>
      </c>
      <c r="G7" s="2" t="s">
        <v>22</v>
      </c>
      <c r="H7" s="2" t="s">
        <v>1</v>
      </c>
      <c r="I7" s="2" t="str">
        <f>C7</f>
        <v>средняя заработная плата по Распоряжению Правительства РМ № 12-р от 28.01.2021г.руб.</v>
      </c>
      <c r="J7" s="2" t="s">
        <v>22</v>
      </c>
      <c r="K7" s="2" t="s">
        <v>1</v>
      </c>
      <c r="L7" s="2" t="str">
        <f>C7</f>
        <v>средняя заработная плата по Распоряжению Правительства РМ № 12-р от 28.01.2021г.руб.</v>
      </c>
      <c r="M7" s="2" t="s">
        <v>22</v>
      </c>
      <c r="N7" s="2" t="s">
        <v>1</v>
      </c>
      <c r="O7" s="2" t="str">
        <f>C7</f>
        <v>средняя заработная плата по Распоряжению Правительства РМ № 12-р от 28.01.2021г.руб.</v>
      </c>
      <c r="P7" s="2" t="s">
        <v>22</v>
      </c>
      <c r="Q7" s="2" t="s">
        <v>1</v>
      </c>
      <c r="R7" s="2" t="str">
        <f>O7</f>
        <v>средняя заработная плата по Распоряжению Правительства РМ № 12-р от 28.01.2021г.руб.</v>
      </c>
      <c r="S7" s="2" t="s">
        <v>22</v>
      </c>
      <c r="T7" s="2" t="s">
        <v>1</v>
      </c>
      <c r="U7" s="2" t="str">
        <f>O7</f>
        <v>средняя заработная плата по Распоряжению Правительства РМ № 12-р от 28.01.2021г.руб.</v>
      </c>
      <c r="V7" s="2" t="s">
        <v>22</v>
      </c>
      <c r="W7" s="2" t="s">
        <v>1</v>
      </c>
      <c r="X7" s="2" t="str">
        <f>O7</f>
        <v>средняя заработная плата по Распоряжению Правительства РМ № 12-р от 28.01.2021г.руб.</v>
      </c>
      <c r="Y7" s="2" t="s">
        <v>22</v>
      </c>
      <c r="Z7" s="2" t="s">
        <v>1</v>
      </c>
      <c r="AA7" s="2" t="str">
        <f>O7</f>
        <v>средняя заработная плата по Распоряжению Правительства РМ № 12-р от 28.01.2021г.руб.</v>
      </c>
      <c r="AB7" s="2" t="s">
        <v>22</v>
      </c>
      <c r="AC7" s="2" t="s">
        <v>1</v>
      </c>
      <c r="AD7" s="2" t="str">
        <f>AA7</f>
        <v>средняя заработная плата по Распоряжению Правительства РМ № 12-р от 28.01.2021г.руб.</v>
      </c>
      <c r="AE7" s="2" t="s">
        <v>22</v>
      </c>
      <c r="AF7" s="2" t="s">
        <v>1</v>
      </c>
      <c r="AG7" s="2" t="str">
        <f>AA7</f>
        <v>средняя заработная плата по Распоряжению Правительства РМ № 12-р от 28.01.2021г.руб.</v>
      </c>
      <c r="AH7" s="2" t="s">
        <v>22</v>
      </c>
      <c r="AI7" s="2" t="s">
        <v>1</v>
      </c>
      <c r="AJ7" s="2" t="str">
        <f>AA7</f>
        <v>средняя заработная плата по Распоряжению Правительства РМ № 12-р от 28.01.2021г.руб.</v>
      </c>
      <c r="AK7" s="2" t="s">
        <v>22</v>
      </c>
      <c r="AL7" s="2" t="s">
        <v>1</v>
      </c>
      <c r="AM7" s="2" t="str">
        <f>AA7</f>
        <v>средняя заработная плата по Распоряжению Правительства РМ № 12-р от 28.01.2021г.руб.</v>
      </c>
      <c r="AN7" s="2" t="s">
        <v>22</v>
      </c>
      <c r="AO7" s="2" t="s">
        <v>1</v>
      </c>
      <c r="AP7" s="2" t="str">
        <f>AM7</f>
        <v>средняя заработная плата по Распоряжению Правительства РМ № 12-р от 28.01.2021г.руб.</v>
      </c>
      <c r="AQ7" s="2" t="s">
        <v>22</v>
      </c>
      <c r="AR7" s="2" t="s">
        <v>1</v>
      </c>
      <c r="AS7" s="2" t="str">
        <f>AM7</f>
        <v>средняя заработная плата по Распоряжению Правительства РМ № 12-р от 28.01.2021г.руб.</v>
      </c>
      <c r="AT7" s="2" t="s">
        <v>22</v>
      </c>
      <c r="AU7" s="2" t="s">
        <v>1</v>
      </c>
      <c r="AV7" s="2" t="str">
        <f>AM7</f>
        <v>средняя заработная плата по Распоряжению Правительства РМ № 12-р от 28.01.2021г.руб.</v>
      </c>
      <c r="AW7" s="2" t="s">
        <v>22</v>
      </c>
      <c r="AX7" s="2" t="s">
        <v>1</v>
      </c>
      <c r="AY7" s="2" t="str">
        <f>AM7</f>
        <v>средняя заработная плата по Распоряжению Правительства РМ № 12-р от 28.01.2021г.руб.</v>
      </c>
      <c r="AZ7" s="2" t="s">
        <v>22</v>
      </c>
      <c r="BA7" s="2" t="s">
        <v>1</v>
      </c>
    </row>
    <row r="8" ht="15">
      <c r="A8" s="3"/>
    </row>
    <row r="9" spans="1:53" ht="15">
      <c r="A9" s="4">
        <v>1</v>
      </c>
      <c r="B9" s="5" t="s">
        <v>17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ht="15">
      <c r="A10" s="4"/>
      <c r="B10" s="6" t="s">
        <v>18</v>
      </c>
      <c r="C10" s="6"/>
      <c r="D10" s="6">
        <v>13</v>
      </c>
      <c r="E10" s="6"/>
      <c r="F10" s="6"/>
      <c r="G10" s="6">
        <f>D10</f>
        <v>13</v>
      </c>
      <c r="H10" s="6"/>
      <c r="I10" s="6"/>
      <c r="J10" s="6">
        <f>D10</f>
        <v>13</v>
      </c>
      <c r="K10" s="6"/>
      <c r="L10" s="6"/>
      <c r="M10" s="6">
        <f>D10</f>
        <v>13</v>
      </c>
      <c r="N10" s="6"/>
      <c r="O10" s="6"/>
      <c r="P10" s="6">
        <f>D10</f>
        <v>13</v>
      </c>
      <c r="Q10" s="6"/>
      <c r="R10" s="6"/>
      <c r="S10" s="6">
        <f>D10</f>
        <v>13</v>
      </c>
      <c r="T10" s="6"/>
      <c r="U10" s="6"/>
      <c r="V10" s="6">
        <f>D10</f>
        <v>13</v>
      </c>
      <c r="W10" s="6"/>
      <c r="X10" s="6"/>
      <c r="Y10" s="6">
        <f>D10</f>
        <v>13</v>
      </c>
      <c r="Z10" s="6"/>
      <c r="AA10" s="6"/>
      <c r="AB10" s="6">
        <f>D10</f>
        <v>13</v>
      </c>
      <c r="AC10" s="6"/>
      <c r="AD10" s="6"/>
      <c r="AE10" s="6">
        <f>D10</f>
        <v>13</v>
      </c>
      <c r="AF10" s="6"/>
      <c r="AG10" s="6"/>
      <c r="AH10" s="6">
        <f>D10</f>
        <v>13</v>
      </c>
      <c r="AI10" s="6"/>
      <c r="AJ10" s="6"/>
      <c r="AK10" s="6">
        <f>D10</f>
        <v>13</v>
      </c>
      <c r="AL10" s="6"/>
      <c r="AM10" s="6"/>
      <c r="AN10" s="6">
        <f>D10</f>
        <v>13</v>
      </c>
      <c r="AO10" s="6"/>
      <c r="AP10" s="6"/>
      <c r="AQ10" s="6">
        <f>D10</f>
        <v>13</v>
      </c>
      <c r="AR10" s="6"/>
      <c r="AS10" s="6"/>
      <c r="AT10" s="6">
        <f>D10</f>
        <v>13</v>
      </c>
      <c r="AU10" s="6"/>
      <c r="AV10" s="6"/>
      <c r="AW10" s="6">
        <f>D10</f>
        <v>13</v>
      </c>
      <c r="AX10" s="6"/>
      <c r="AY10" s="6"/>
      <c r="AZ10" s="6">
        <f>D10</f>
        <v>13</v>
      </c>
      <c r="BA10" s="6"/>
    </row>
    <row r="11" spans="1:53" ht="15">
      <c r="A11" s="4"/>
      <c r="B11" s="6" t="s">
        <v>15</v>
      </c>
      <c r="C11" s="6"/>
      <c r="D11" s="6">
        <f>((C12*D10)*90%)/1000</f>
        <v>285.16059</v>
      </c>
      <c r="E11" s="6"/>
      <c r="F11" s="6"/>
      <c r="G11" s="6">
        <f>((F12*G10)*90%)/1000</f>
        <v>289.72359</v>
      </c>
      <c r="H11" s="6"/>
      <c r="I11" s="6"/>
      <c r="J11" s="6">
        <f>((I12*J10)*90%)/1000</f>
        <v>307.10628</v>
      </c>
      <c r="K11" s="6"/>
      <c r="L11" s="6"/>
      <c r="M11" s="6">
        <f>D11+G11+J11</f>
        <v>881.99046</v>
      </c>
      <c r="N11" s="6"/>
      <c r="O11" s="6"/>
      <c r="P11" s="6">
        <f>((O12*P10)*90%)/1000</f>
        <v>304.64928000000003</v>
      </c>
      <c r="Q11" s="6"/>
      <c r="R11" s="6"/>
      <c r="S11" s="6">
        <f>((R12*S10)*90%)/1000</f>
        <v>316.836</v>
      </c>
      <c r="T11" s="6"/>
      <c r="U11" s="6"/>
      <c r="V11" s="6">
        <f>((U12*V10)*90%)/1000</f>
        <v>331.41069000000005</v>
      </c>
      <c r="W11" s="6"/>
      <c r="X11" s="6"/>
      <c r="Y11" s="6">
        <f>P11+S11+V11</f>
        <v>952.8959700000001</v>
      </c>
      <c r="Z11" s="6"/>
      <c r="AA11" s="6"/>
      <c r="AB11" s="6">
        <f>((AA12*AB10)*90%)/1000</f>
        <v>328.09608000000003</v>
      </c>
      <c r="AC11" s="6"/>
      <c r="AD11" s="6"/>
      <c r="AE11" s="6">
        <f>((AD12*AE10)*90%)/1000</f>
        <v>323.83143</v>
      </c>
      <c r="AF11" s="6"/>
      <c r="AG11" s="6"/>
      <c r="AH11" s="6">
        <f>((AG12*AH10)*90%)/1000</f>
        <v>324.15435</v>
      </c>
      <c r="AI11" s="6"/>
      <c r="AJ11" s="6"/>
      <c r="AK11" s="12">
        <f>AB11+AE11+AH11</f>
        <v>976.08186</v>
      </c>
      <c r="AL11" s="6"/>
      <c r="AM11" s="6"/>
      <c r="AN11" s="6">
        <f>((AM12*AN10)*90%)/1000</f>
        <v>324.80253000000005</v>
      </c>
      <c r="AO11" s="6"/>
      <c r="AP11" s="6"/>
      <c r="AQ11" s="6">
        <f>((AP12*AQ10)*90%)/1000</f>
        <v>330.64902</v>
      </c>
      <c r="AR11" s="6"/>
      <c r="AS11" s="6"/>
      <c r="AT11" s="6">
        <f>((AS12*AT10)*90%)/1000</f>
        <v>344.2257</v>
      </c>
      <c r="AU11" s="6"/>
      <c r="AV11" s="6"/>
      <c r="AW11" s="12">
        <f>AN11+AQ11+AT11</f>
        <v>999.67725</v>
      </c>
      <c r="AX11" s="6"/>
      <c r="AY11" s="6"/>
      <c r="AZ11" s="12">
        <f>M11+Y11+AK11+AW11</f>
        <v>3810.6455399999995</v>
      </c>
      <c r="BA11" s="6"/>
    </row>
    <row r="12" spans="1:53" ht="15">
      <c r="A12" s="4"/>
      <c r="B12" s="6" t="s">
        <v>14</v>
      </c>
      <c r="C12" s="6">
        <v>24372.7</v>
      </c>
      <c r="D12" s="6">
        <f>D11/D10*1000</f>
        <v>21935.43</v>
      </c>
      <c r="E12" s="6">
        <f>D12/C12*100</f>
        <v>90</v>
      </c>
      <c r="F12" s="6">
        <v>24762.7</v>
      </c>
      <c r="G12" s="6">
        <f>G11/G10*1000</f>
        <v>22286.43</v>
      </c>
      <c r="H12" s="6">
        <f>G12/F12*100</f>
        <v>90</v>
      </c>
      <c r="I12" s="6">
        <v>26248.4</v>
      </c>
      <c r="J12" s="6">
        <f>J11/J10*1000</f>
        <v>23623.56</v>
      </c>
      <c r="K12" s="6">
        <f>J12/I12*100</f>
        <v>90</v>
      </c>
      <c r="L12" s="6">
        <f>(C12+F12+I12)/3</f>
        <v>25127.933333333334</v>
      </c>
      <c r="M12" s="6">
        <f>M11/M10/3*1000</f>
        <v>22615.14</v>
      </c>
      <c r="N12" s="6">
        <f>M12/L12*100</f>
        <v>89.99999999999999</v>
      </c>
      <c r="O12" s="6">
        <v>26038.4</v>
      </c>
      <c r="P12" s="6">
        <f>P11/P10*1000</f>
        <v>23434.56</v>
      </c>
      <c r="Q12" s="6">
        <f>P12/O12*100</f>
        <v>90</v>
      </c>
      <c r="R12" s="6">
        <v>27080</v>
      </c>
      <c r="S12" s="6">
        <f>S11/S10*1000</f>
        <v>24372</v>
      </c>
      <c r="T12" s="6">
        <f>S12/R12*100</f>
        <v>90</v>
      </c>
      <c r="U12" s="6">
        <v>28325.7</v>
      </c>
      <c r="V12" s="6">
        <f>V11/V10*1000</f>
        <v>25493.130000000005</v>
      </c>
      <c r="W12" s="6">
        <f>V12/U12*100</f>
        <v>90.00000000000001</v>
      </c>
      <c r="X12" s="6">
        <f>(O12+R12+U12)/3</f>
        <v>27148.033333333336</v>
      </c>
      <c r="Y12" s="6">
        <f>Y11/Y10/3*1000</f>
        <v>24433.230000000007</v>
      </c>
      <c r="Z12" s="6">
        <f>Y12/X12*100</f>
        <v>90.00000000000001</v>
      </c>
      <c r="AA12" s="6">
        <v>28042.4</v>
      </c>
      <c r="AB12" s="6">
        <f>AB11/AB10*1000</f>
        <v>25238.16</v>
      </c>
      <c r="AC12" s="6">
        <f>AB12/AA12*100</f>
        <v>89.99999999999999</v>
      </c>
      <c r="AD12" s="6">
        <v>27677.9</v>
      </c>
      <c r="AE12" s="6">
        <f>AE11/AE10*1000</f>
        <v>24910.11</v>
      </c>
      <c r="AF12" s="6">
        <f>AE12/AD12*100</f>
        <v>90</v>
      </c>
      <c r="AG12" s="6">
        <v>27705.5</v>
      </c>
      <c r="AH12" s="6">
        <f>AH11/AH10*1000</f>
        <v>24934.95</v>
      </c>
      <c r="AI12" s="6">
        <f>AH12/AG12*100</f>
        <v>90</v>
      </c>
      <c r="AJ12" s="6">
        <f>(AA12+AD12+AG12)/3</f>
        <v>27808.600000000002</v>
      </c>
      <c r="AK12" s="6">
        <f>AK11/AK10/3*1000</f>
        <v>25027.739999999998</v>
      </c>
      <c r="AL12" s="6">
        <f>AK12/AJ12*100</f>
        <v>89.99999999999999</v>
      </c>
      <c r="AM12" s="6">
        <v>27760.9</v>
      </c>
      <c r="AN12" s="6">
        <f>AN11/AN10*1000</f>
        <v>24984.81</v>
      </c>
      <c r="AO12" s="6">
        <f>AN12/AM12*100</f>
        <v>90</v>
      </c>
      <c r="AP12" s="6">
        <v>28260.6</v>
      </c>
      <c r="AQ12" s="6">
        <f>AQ11/AQ10*1000</f>
        <v>25434.54</v>
      </c>
      <c r="AR12" s="6">
        <f>AQ12/AP12*100</f>
        <v>90</v>
      </c>
      <c r="AS12" s="6">
        <v>29421</v>
      </c>
      <c r="AT12" s="6">
        <f>AT11/AT10*1000</f>
        <v>26478.9</v>
      </c>
      <c r="AU12" s="6">
        <f>AT12/AS12*100</f>
        <v>90</v>
      </c>
      <c r="AV12" s="6">
        <f>(AM12+AP12+AS12)/3</f>
        <v>28480.833333333332</v>
      </c>
      <c r="AW12" s="6">
        <f>AW11/AW10/3*1000</f>
        <v>25632.749999999996</v>
      </c>
      <c r="AX12" s="6">
        <f>AW12/AV12*100</f>
        <v>89.99999999999999</v>
      </c>
      <c r="AY12" s="6">
        <f>(L12+X12+AJ12+AV12)/4</f>
        <v>27141.350000000002</v>
      </c>
      <c r="AZ12" s="6">
        <f>AZ11/AZ10/12*1000</f>
        <v>24427.215</v>
      </c>
      <c r="BA12" s="6">
        <f>AZ12/AY12*100</f>
        <v>89.99999999999999</v>
      </c>
    </row>
    <row r="13" spans="1:53" ht="15">
      <c r="A13" s="4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</row>
    <row r="14" spans="1:53" ht="15">
      <c r="A14" s="4">
        <v>2</v>
      </c>
      <c r="B14" s="5" t="s">
        <v>19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53" ht="15">
      <c r="A15" s="4"/>
      <c r="B15" s="6" t="s">
        <v>18</v>
      </c>
      <c r="C15" s="6"/>
      <c r="D15" s="6">
        <v>1</v>
      </c>
      <c r="E15" s="6"/>
      <c r="F15" s="6"/>
      <c r="G15" s="6">
        <v>1</v>
      </c>
      <c r="H15" s="6"/>
      <c r="I15" s="6"/>
      <c r="J15" s="6">
        <v>1</v>
      </c>
      <c r="K15" s="6"/>
      <c r="L15" s="6"/>
      <c r="M15" s="6">
        <v>1</v>
      </c>
      <c r="N15" s="6"/>
      <c r="O15" s="6"/>
      <c r="P15" s="6">
        <v>1</v>
      </c>
      <c r="Q15" s="6"/>
      <c r="R15" s="6"/>
      <c r="S15" s="6">
        <v>1</v>
      </c>
      <c r="T15" s="6"/>
      <c r="U15" s="6"/>
      <c r="V15" s="6">
        <v>1</v>
      </c>
      <c r="W15" s="6"/>
      <c r="X15" s="6"/>
      <c r="Y15" s="6">
        <v>1</v>
      </c>
      <c r="Z15" s="6"/>
      <c r="AA15" s="6"/>
      <c r="AB15" s="6">
        <v>1</v>
      </c>
      <c r="AC15" s="6"/>
      <c r="AD15" s="6"/>
      <c r="AE15" s="6">
        <v>1</v>
      </c>
      <c r="AF15" s="6"/>
      <c r="AG15" s="6"/>
      <c r="AH15" s="6">
        <v>1</v>
      </c>
      <c r="AI15" s="6"/>
      <c r="AJ15" s="6"/>
      <c r="AK15" s="6">
        <v>1</v>
      </c>
      <c r="AL15" s="6"/>
      <c r="AM15" s="6"/>
      <c r="AN15" s="6">
        <v>1</v>
      </c>
      <c r="AO15" s="6"/>
      <c r="AP15" s="6"/>
      <c r="AQ15" s="6">
        <v>1</v>
      </c>
      <c r="AR15" s="6"/>
      <c r="AS15" s="6"/>
      <c r="AT15" s="6">
        <v>1</v>
      </c>
      <c r="AU15" s="6"/>
      <c r="AV15" s="6"/>
      <c r="AW15" s="6">
        <v>1</v>
      </c>
      <c r="AX15" s="6"/>
      <c r="AY15" s="6"/>
      <c r="AZ15" s="6">
        <v>1</v>
      </c>
      <c r="BA15" s="6"/>
    </row>
    <row r="16" spans="1:53" ht="15">
      <c r="A16" s="4"/>
      <c r="B16" s="6" t="s">
        <v>15</v>
      </c>
      <c r="C16" s="6"/>
      <c r="D16" s="6">
        <v>34.581</v>
      </c>
      <c r="E16" s="6"/>
      <c r="F16" s="6"/>
      <c r="G16" s="6">
        <f>D16</f>
        <v>34.581</v>
      </c>
      <c r="H16" s="6"/>
      <c r="I16" s="6"/>
      <c r="J16" s="6">
        <f>D16</f>
        <v>34.581</v>
      </c>
      <c r="K16" s="6"/>
      <c r="L16" s="6"/>
      <c r="M16" s="6">
        <f>D16+G16+J16</f>
        <v>103.74300000000001</v>
      </c>
      <c r="N16" s="6"/>
      <c r="O16" s="6"/>
      <c r="P16" s="6">
        <f>D16</f>
        <v>34.581</v>
      </c>
      <c r="Q16" s="6"/>
      <c r="R16" s="6"/>
      <c r="S16" s="6">
        <f>D16</f>
        <v>34.581</v>
      </c>
      <c r="T16" s="6"/>
      <c r="U16" s="6"/>
      <c r="V16" s="6">
        <f>D16</f>
        <v>34.581</v>
      </c>
      <c r="W16" s="6"/>
      <c r="X16" s="6"/>
      <c r="Y16" s="6">
        <f>P16+S16+V16</f>
        <v>103.74300000000001</v>
      </c>
      <c r="Z16" s="6"/>
      <c r="AA16" s="6"/>
      <c r="AB16" s="6">
        <f>D16</f>
        <v>34.581</v>
      </c>
      <c r="AC16" s="6"/>
      <c r="AD16" s="6"/>
      <c r="AE16" s="6">
        <f>D16</f>
        <v>34.581</v>
      </c>
      <c r="AF16" s="6"/>
      <c r="AG16" s="6"/>
      <c r="AH16" s="6">
        <f>D16</f>
        <v>34.581</v>
      </c>
      <c r="AI16" s="6"/>
      <c r="AJ16" s="6"/>
      <c r="AK16" s="6">
        <f>AB16+AE16+AH16</f>
        <v>103.74300000000001</v>
      </c>
      <c r="AL16" s="6"/>
      <c r="AM16" s="6"/>
      <c r="AN16" s="6">
        <f>D16</f>
        <v>34.581</v>
      </c>
      <c r="AO16" s="6"/>
      <c r="AP16" s="6"/>
      <c r="AQ16" s="6">
        <f>D16</f>
        <v>34.581</v>
      </c>
      <c r="AR16" s="6"/>
      <c r="AS16" s="6"/>
      <c r="AT16" s="6">
        <f>D16</f>
        <v>34.581</v>
      </c>
      <c r="AU16" s="6"/>
      <c r="AV16" s="6"/>
      <c r="AW16" s="6">
        <f>AN16+AQ16+AT16</f>
        <v>103.74300000000001</v>
      </c>
      <c r="AX16" s="6"/>
      <c r="AY16" s="6"/>
      <c r="AZ16" s="6">
        <f>M16+Y16+AK16+AW16</f>
        <v>414.97200000000004</v>
      </c>
      <c r="BA16" s="6"/>
    </row>
    <row r="17" spans="1:53" ht="15">
      <c r="A17" s="4"/>
      <c r="B17" s="6" t="s">
        <v>14</v>
      </c>
      <c r="C17" s="6"/>
      <c r="D17" s="6">
        <f>D16/D15*1000</f>
        <v>34581</v>
      </c>
      <c r="E17" s="6"/>
      <c r="F17" s="6"/>
      <c r="G17" s="6">
        <f>G16/G15*1000</f>
        <v>34581</v>
      </c>
      <c r="H17" s="6"/>
      <c r="I17" s="6"/>
      <c r="J17" s="6">
        <f>J16/J15*1000</f>
        <v>34581</v>
      </c>
      <c r="K17" s="6"/>
      <c r="L17" s="6"/>
      <c r="M17" s="6">
        <f>M16/M15/3*1000</f>
        <v>34581</v>
      </c>
      <c r="N17" s="6"/>
      <c r="O17" s="6"/>
      <c r="P17" s="6">
        <f>P16/P15*1000</f>
        <v>34581</v>
      </c>
      <c r="Q17" s="6"/>
      <c r="R17" s="6"/>
      <c r="S17" s="6">
        <f>S16/S15*1000</f>
        <v>34581</v>
      </c>
      <c r="T17" s="6"/>
      <c r="U17" s="6"/>
      <c r="V17" s="6">
        <f>V16/V15*1000</f>
        <v>34581</v>
      </c>
      <c r="W17" s="6"/>
      <c r="X17" s="6"/>
      <c r="Y17" s="6">
        <f>Y16/3*1000</f>
        <v>34581</v>
      </c>
      <c r="Z17" s="6"/>
      <c r="AA17" s="6"/>
      <c r="AB17" s="6">
        <f>AB16/AB15*1000</f>
        <v>34581</v>
      </c>
      <c r="AC17" s="6"/>
      <c r="AD17" s="6"/>
      <c r="AE17" s="6">
        <f>AE16/AE15*1000</f>
        <v>34581</v>
      </c>
      <c r="AF17" s="6"/>
      <c r="AG17" s="6"/>
      <c r="AH17" s="6">
        <f>AH16/AH15*1000</f>
        <v>34581</v>
      </c>
      <c r="AI17" s="6"/>
      <c r="AJ17" s="6"/>
      <c r="AK17" s="6">
        <f>AK16/3*1000</f>
        <v>34581</v>
      </c>
      <c r="AL17" s="6"/>
      <c r="AM17" s="6"/>
      <c r="AN17" s="6">
        <f>AN16/AN15*1000</f>
        <v>34581</v>
      </c>
      <c r="AO17" s="6"/>
      <c r="AP17" s="6"/>
      <c r="AQ17" s="6">
        <f>AQ16/AQ15*1000</f>
        <v>34581</v>
      </c>
      <c r="AR17" s="6"/>
      <c r="AS17" s="6"/>
      <c r="AT17" s="6">
        <f>AT16/AT15*1000</f>
        <v>34581</v>
      </c>
      <c r="AU17" s="6"/>
      <c r="AV17" s="6"/>
      <c r="AW17" s="6">
        <f>AW16/3*1000</f>
        <v>34581</v>
      </c>
      <c r="AX17" s="6"/>
      <c r="AY17" s="6"/>
      <c r="AZ17" s="6">
        <f>AZ16/AZ15/12*1000</f>
        <v>34581</v>
      </c>
      <c r="BA17" s="6"/>
    </row>
    <row r="18" spans="1:53" ht="15">
      <c r="A18" s="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ht="15">
      <c r="A19" s="4">
        <v>3</v>
      </c>
      <c r="B19" s="5" t="s">
        <v>20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ht="15">
      <c r="A20" s="4"/>
      <c r="B20" s="6" t="s">
        <v>18</v>
      </c>
      <c r="C20" s="6"/>
      <c r="D20" s="6">
        <v>6.75</v>
      </c>
      <c r="E20" s="6"/>
      <c r="F20" s="6"/>
      <c r="G20" s="6">
        <f>D20</f>
        <v>6.75</v>
      </c>
      <c r="H20" s="6"/>
      <c r="I20" s="6"/>
      <c r="J20" s="6">
        <f>D20</f>
        <v>6.75</v>
      </c>
      <c r="K20" s="6"/>
      <c r="L20" s="6"/>
      <c r="M20" s="6">
        <f>J20</f>
        <v>6.75</v>
      </c>
      <c r="N20" s="6"/>
      <c r="O20" s="6"/>
      <c r="P20" s="6">
        <f>M20</f>
        <v>6.75</v>
      </c>
      <c r="Q20" s="6"/>
      <c r="R20" s="6"/>
      <c r="S20" s="6">
        <f>P20</f>
        <v>6.75</v>
      </c>
      <c r="T20" s="6"/>
      <c r="U20" s="6"/>
      <c r="V20" s="6">
        <f>S20</f>
        <v>6.75</v>
      </c>
      <c r="W20" s="6"/>
      <c r="X20" s="6"/>
      <c r="Y20" s="6">
        <f>V20</f>
        <v>6.75</v>
      </c>
      <c r="Z20" s="6"/>
      <c r="AA20" s="6"/>
      <c r="AB20" s="6">
        <f>D20</f>
        <v>6.75</v>
      </c>
      <c r="AC20" s="6"/>
      <c r="AD20" s="6"/>
      <c r="AE20" s="6">
        <f>AB20</f>
        <v>6.75</v>
      </c>
      <c r="AF20" s="6"/>
      <c r="AG20" s="6"/>
      <c r="AH20" s="6">
        <f>AE20</f>
        <v>6.75</v>
      </c>
      <c r="AI20" s="6"/>
      <c r="AJ20" s="6"/>
      <c r="AK20" s="6">
        <f>AH20</f>
        <v>6.75</v>
      </c>
      <c r="AL20" s="6"/>
      <c r="AM20" s="6"/>
      <c r="AN20" s="6">
        <f>AK20</f>
        <v>6.75</v>
      </c>
      <c r="AO20" s="6"/>
      <c r="AP20" s="6"/>
      <c r="AQ20" s="6">
        <f>AN20</f>
        <v>6.75</v>
      </c>
      <c r="AR20" s="6"/>
      <c r="AS20" s="6"/>
      <c r="AT20" s="6">
        <f>AQ20</f>
        <v>6.75</v>
      </c>
      <c r="AU20" s="6"/>
      <c r="AV20" s="6"/>
      <c r="AW20" s="6">
        <f>AT20</f>
        <v>6.75</v>
      </c>
      <c r="AX20" s="6"/>
      <c r="AY20" s="6"/>
      <c r="AZ20" s="6">
        <f>AW20</f>
        <v>6.75</v>
      </c>
      <c r="BA20" s="6"/>
    </row>
    <row r="21" spans="1:53" ht="15">
      <c r="A21" s="4"/>
      <c r="B21" s="6" t="s">
        <v>15</v>
      </c>
      <c r="C21" s="6"/>
      <c r="D21" s="6">
        <v>87.017</v>
      </c>
      <c r="E21" s="6"/>
      <c r="F21" s="6"/>
      <c r="G21" s="6">
        <f>D21</f>
        <v>87.017</v>
      </c>
      <c r="H21" s="6"/>
      <c r="I21" s="6"/>
      <c r="J21" s="6">
        <f>D21</f>
        <v>87.017</v>
      </c>
      <c r="K21" s="6"/>
      <c r="L21" s="6"/>
      <c r="M21" s="6">
        <f>D21+G21+J21</f>
        <v>261.051</v>
      </c>
      <c r="N21" s="6"/>
      <c r="O21" s="6"/>
      <c r="P21" s="6">
        <f>D21</f>
        <v>87.017</v>
      </c>
      <c r="Q21" s="6"/>
      <c r="R21" s="6"/>
      <c r="S21" s="6">
        <f>D21</f>
        <v>87.017</v>
      </c>
      <c r="T21" s="6"/>
      <c r="U21" s="6"/>
      <c r="V21" s="6">
        <f>D21</f>
        <v>87.017</v>
      </c>
      <c r="W21" s="6"/>
      <c r="X21" s="6"/>
      <c r="Y21" s="6">
        <f>P21+S21+V21</f>
        <v>261.051</v>
      </c>
      <c r="Z21" s="6"/>
      <c r="AA21" s="6"/>
      <c r="AB21" s="6">
        <f>D21</f>
        <v>87.017</v>
      </c>
      <c r="AC21" s="6"/>
      <c r="AD21" s="6"/>
      <c r="AE21" s="6">
        <f>D21</f>
        <v>87.017</v>
      </c>
      <c r="AF21" s="6"/>
      <c r="AG21" s="6"/>
      <c r="AH21" s="6">
        <f>D21</f>
        <v>87.017</v>
      </c>
      <c r="AI21" s="6"/>
      <c r="AJ21" s="6"/>
      <c r="AK21" s="6">
        <f>AB21+AE21+AH21</f>
        <v>261.051</v>
      </c>
      <c r="AL21" s="6"/>
      <c r="AM21" s="6"/>
      <c r="AN21" s="6">
        <f>D21</f>
        <v>87.017</v>
      </c>
      <c r="AO21" s="6"/>
      <c r="AP21" s="6"/>
      <c r="AQ21" s="6">
        <f>D21</f>
        <v>87.017</v>
      </c>
      <c r="AR21" s="6"/>
      <c r="AS21" s="6"/>
      <c r="AT21" s="6">
        <f>D21</f>
        <v>87.017</v>
      </c>
      <c r="AU21" s="6"/>
      <c r="AV21" s="6"/>
      <c r="AW21" s="6">
        <f>AN21+AQ21+AT21</f>
        <v>261.051</v>
      </c>
      <c r="AX21" s="6"/>
      <c r="AY21" s="6"/>
      <c r="AZ21" s="6">
        <f>M21+Y21+AK21+AW21</f>
        <v>1044.204</v>
      </c>
      <c r="BA21" s="6"/>
    </row>
    <row r="22" spans="1:53" ht="15">
      <c r="A22" s="4"/>
      <c r="B22" s="6" t="s">
        <v>14</v>
      </c>
      <c r="C22" s="6"/>
      <c r="D22" s="6">
        <f>D21/D20*1000</f>
        <v>12891.407407407407</v>
      </c>
      <c r="E22" s="6"/>
      <c r="F22" s="6"/>
      <c r="G22" s="6">
        <f>G21/G20*1000</f>
        <v>12891.407407407407</v>
      </c>
      <c r="H22" s="6"/>
      <c r="I22" s="6"/>
      <c r="J22" s="6">
        <f>J21/J20*1000</f>
        <v>12891.407407407407</v>
      </c>
      <c r="K22" s="6"/>
      <c r="L22" s="6"/>
      <c r="M22" s="6">
        <f>M21/M20/3*1000</f>
        <v>12891.407407407407</v>
      </c>
      <c r="N22" s="6"/>
      <c r="O22" s="6"/>
      <c r="P22" s="6">
        <f>P21/P20*1000</f>
        <v>12891.407407407407</v>
      </c>
      <c r="Q22" s="6"/>
      <c r="R22" s="6"/>
      <c r="S22" s="6">
        <f>S21/S20*1000</f>
        <v>12891.407407407407</v>
      </c>
      <c r="T22" s="6"/>
      <c r="U22" s="6"/>
      <c r="V22" s="6">
        <f>V21/V20*1000</f>
        <v>12891.407407407407</v>
      </c>
      <c r="W22" s="6"/>
      <c r="X22" s="6"/>
      <c r="Y22" s="6">
        <f>Y21/Y20/3*1000</f>
        <v>12891.407407407407</v>
      </c>
      <c r="Z22" s="6"/>
      <c r="AA22" s="6"/>
      <c r="AB22" s="6">
        <f>AB21/AB20*1000</f>
        <v>12891.407407407407</v>
      </c>
      <c r="AC22" s="6"/>
      <c r="AD22" s="6"/>
      <c r="AE22" s="6">
        <f>AE21/AE20*1000</f>
        <v>12891.407407407407</v>
      </c>
      <c r="AF22" s="6"/>
      <c r="AG22" s="6"/>
      <c r="AH22" s="6">
        <f>AH21/AH20*1000</f>
        <v>12891.407407407407</v>
      </c>
      <c r="AI22" s="6"/>
      <c r="AJ22" s="6"/>
      <c r="AK22" s="6">
        <f>AK21/AK20/3*1000</f>
        <v>12891.407407407407</v>
      </c>
      <c r="AL22" s="6"/>
      <c r="AM22" s="6"/>
      <c r="AN22" s="6">
        <f>AN21/AN20*1000</f>
        <v>12891.407407407407</v>
      </c>
      <c r="AO22" s="6"/>
      <c r="AP22" s="6"/>
      <c r="AQ22" s="6">
        <f>AQ21/AQ20*1000</f>
        <v>12891.407407407407</v>
      </c>
      <c r="AR22" s="6"/>
      <c r="AS22" s="6"/>
      <c r="AT22" s="6">
        <f>AT21/AT20*1000</f>
        <v>12891.407407407407</v>
      </c>
      <c r="AU22" s="6"/>
      <c r="AV22" s="6"/>
      <c r="AW22" s="6">
        <f>AW21/AW20/3*1000</f>
        <v>12891.407407407407</v>
      </c>
      <c r="AX22" s="6"/>
      <c r="AY22" s="6"/>
      <c r="AZ22" s="6">
        <f>AZ21/AZ20/12*1000</f>
        <v>12891.407407407407</v>
      </c>
      <c r="BA22" s="6"/>
    </row>
    <row r="23" spans="1:53" ht="15">
      <c r="A23" s="4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</row>
    <row r="24" spans="1:53" ht="17.25" customHeight="1">
      <c r="A24" s="4">
        <v>4</v>
      </c>
      <c r="B24" s="7" t="s">
        <v>21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</row>
    <row r="25" spans="1:53" ht="15">
      <c r="A25" s="4"/>
      <c r="B25" s="6" t="s">
        <v>16</v>
      </c>
      <c r="C25" s="6"/>
      <c r="D25" s="6">
        <f>D10+D15+D20</f>
        <v>20.75</v>
      </c>
      <c r="E25" s="6"/>
      <c r="F25" s="6"/>
      <c r="G25" s="6">
        <f>G10+G15+G20</f>
        <v>20.75</v>
      </c>
      <c r="H25" s="6"/>
      <c r="I25" s="6"/>
      <c r="J25" s="6">
        <f>J10+J15+J20</f>
        <v>20.75</v>
      </c>
      <c r="K25" s="6"/>
      <c r="L25" s="6"/>
      <c r="M25" s="6">
        <f>M10+M15+M20</f>
        <v>20.75</v>
      </c>
      <c r="N25" s="6"/>
      <c r="O25" s="6"/>
      <c r="P25" s="6">
        <f>P10+P15+P20</f>
        <v>20.75</v>
      </c>
      <c r="Q25" s="6"/>
      <c r="R25" s="6"/>
      <c r="S25" s="6">
        <f>S10+S15+S20</f>
        <v>20.75</v>
      </c>
      <c r="T25" s="6"/>
      <c r="U25" s="6"/>
      <c r="V25" s="6">
        <f>V10+V15+V20</f>
        <v>20.75</v>
      </c>
      <c r="W25" s="6"/>
      <c r="X25" s="6"/>
      <c r="Y25" s="6">
        <f>Y10+Y15+Y20</f>
        <v>20.75</v>
      </c>
      <c r="Z25" s="6"/>
      <c r="AA25" s="6"/>
      <c r="AB25" s="6">
        <f>AB10+AB15+AB20</f>
        <v>20.75</v>
      </c>
      <c r="AC25" s="6"/>
      <c r="AD25" s="6"/>
      <c r="AE25" s="6">
        <f>AE10+AE15+AE20</f>
        <v>20.75</v>
      </c>
      <c r="AF25" s="6"/>
      <c r="AG25" s="6"/>
      <c r="AH25" s="6">
        <f>AH10+AH15+AH20</f>
        <v>20.75</v>
      </c>
      <c r="AI25" s="6"/>
      <c r="AJ25" s="6"/>
      <c r="AK25" s="11">
        <f>(AB25+AE25+AH25)/3</f>
        <v>20.75</v>
      </c>
      <c r="AL25" s="6"/>
      <c r="AM25" s="6"/>
      <c r="AN25" s="6">
        <f>AN10+AN15+AN20</f>
        <v>20.75</v>
      </c>
      <c r="AO25" s="6"/>
      <c r="AP25" s="6"/>
      <c r="AQ25" s="6">
        <f>AQ10+AQ15+AQ20</f>
        <v>20.75</v>
      </c>
      <c r="AR25" s="6"/>
      <c r="AS25" s="6"/>
      <c r="AT25" s="6">
        <f>AT10+AT15+AT20</f>
        <v>20.75</v>
      </c>
      <c r="AU25" s="6"/>
      <c r="AV25" s="6"/>
      <c r="AW25" s="6">
        <f>AW10+AW15+AW20</f>
        <v>20.75</v>
      </c>
      <c r="AX25" s="6"/>
      <c r="AY25" s="6"/>
      <c r="AZ25" s="6">
        <f>AZ10+AZ15+AZ20</f>
        <v>20.75</v>
      </c>
      <c r="BA25" s="6"/>
    </row>
    <row r="26" spans="1:53" ht="15">
      <c r="A26" s="4"/>
      <c r="B26" s="6" t="s">
        <v>15</v>
      </c>
      <c r="C26" s="6"/>
      <c r="D26" s="6">
        <f>D11+D16+D21</f>
        <v>406.75859</v>
      </c>
      <c r="E26" s="6"/>
      <c r="F26" s="6"/>
      <c r="G26" s="6">
        <f>G11+G16+G21</f>
        <v>411.32159</v>
      </c>
      <c r="H26" s="6"/>
      <c r="I26" s="6"/>
      <c r="J26" s="6">
        <f>J11+J16+J21</f>
        <v>428.70428000000004</v>
      </c>
      <c r="K26" s="6"/>
      <c r="L26" s="6"/>
      <c r="M26" s="6">
        <f>M11+M16+M21</f>
        <v>1246.78446</v>
      </c>
      <c r="N26" s="6"/>
      <c r="O26" s="6"/>
      <c r="P26" s="6">
        <f>P11+P16+P21</f>
        <v>426.24728000000005</v>
      </c>
      <c r="Q26" s="6"/>
      <c r="R26" s="6"/>
      <c r="S26" s="6">
        <f>S11+S16+S21</f>
        <v>438.434</v>
      </c>
      <c r="T26" s="6"/>
      <c r="U26" s="6"/>
      <c r="V26" s="6">
        <f>V11+V16+V21</f>
        <v>453.00869000000006</v>
      </c>
      <c r="W26" s="6"/>
      <c r="X26" s="6"/>
      <c r="Y26" s="6">
        <f>Y11+Y16+Y21</f>
        <v>1317.6899700000001</v>
      </c>
      <c r="Z26" s="6"/>
      <c r="AA26" s="6"/>
      <c r="AB26" s="6">
        <f>AB11+AB16+AB21</f>
        <v>449.69408000000004</v>
      </c>
      <c r="AC26" s="6"/>
      <c r="AD26" s="6"/>
      <c r="AE26" s="6">
        <f>AE11+AE16+AE21</f>
        <v>445.42943</v>
      </c>
      <c r="AF26" s="6"/>
      <c r="AG26" s="6"/>
      <c r="AH26" s="6">
        <f>AH11+AH16+AH21</f>
        <v>445.75235000000004</v>
      </c>
      <c r="AI26" s="6"/>
      <c r="AJ26" s="6"/>
      <c r="AK26" s="6">
        <f>AK11+AK16+AK21</f>
        <v>1340.8758599999999</v>
      </c>
      <c r="AL26" s="6"/>
      <c r="AM26" s="6"/>
      <c r="AN26" s="6">
        <f>AN11+AN16+AN21</f>
        <v>446.40053000000006</v>
      </c>
      <c r="AO26" s="6"/>
      <c r="AP26" s="6"/>
      <c r="AQ26" s="6">
        <f>AQ11+AQ16+AQ21</f>
        <v>452.24702</v>
      </c>
      <c r="AR26" s="6"/>
      <c r="AS26" s="6"/>
      <c r="AT26" s="6">
        <f>AT11+AT16+AT21</f>
        <v>465.82370000000003</v>
      </c>
      <c r="AU26" s="6"/>
      <c r="AV26" s="6"/>
      <c r="AW26" s="6">
        <f>AW11+AW16+AW21</f>
        <v>1364.4712499999998</v>
      </c>
      <c r="AX26" s="6"/>
      <c r="AY26" s="6"/>
      <c r="AZ26" s="6">
        <f>AZ11+AZ16+AZ21</f>
        <v>5269.821539999999</v>
      </c>
      <c r="BA26" s="6"/>
    </row>
    <row r="27" spans="1:53" ht="15">
      <c r="A27" s="4"/>
      <c r="B27" s="6" t="s">
        <v>14</v>
      </c>
      <c r="C27" s="6"/>
      <c r="D27" s="6">
        <f>D26/D25*1000</f>
        <v>19602.823614457833</v>
      </c>
      <c r="E27" s="6"/>
      <c r="F27" s="6"/>
      <c r="G27" s="6">
        <f>G26/G25*1000</f>
        <v>19822.727228915664</v>
      </c>
      <c r="H27" s="6"/>
      <c r="I27" s="6"/>
      <c r="J27" s="6">
        <f>J26/J25*1000</f>
        <v>20660.447228915666</v>
      </c>
      <c r="K27" s="6"/>
      <c r="L27" s="6"/>
      <c r="M27" s="6">
        <f>M26/M25*1000</f>
        <v>60085.998072289156</v>
      </c>
      <c r="N27" s="6"/>
      <c r="O27" s="6"/>
      <c r="P27" s="6">
        <v>16886.9</v>
      </c>
      <c r="Q27" s="6"/>
      <c r="R27" s="6"/>
      <c r="S27" s="6">
        <v>14219.1</v>
      </c>
      <c r="T27" s="6"/>
      <c r="U27" s="6"/>
      <c r="V27" s="6">
        <f>V26/V25*1000</f>
        <v>21831.744096385544</v>
      </c>
      <c r="W27" s="6"/>
      <c r="X27" s="6"/>
      <c r="Y27" s="6">
        <f>Y26/Y25/3*1000</f>
        <v>21167.710361445785</v>
      </c>
      <c r="Z27" s="6"/>
      <c r="AA27" s="6"/>
      <c r="AB27" s="6">
        <f>AB26/AB25*1000</f>
        <v>21672.003855421688</v>
      </c>
      <c r="AC27" s="6"/>
      <c r="AD27" s="6"/>
      <c r="AE27" s="6">
        <f>AE26/AE25*1000</f>
        <v>21466.47855421687</v>
      </c>
      <c r="AF27" s="6"/>
      <c r="AG27" s="6"/>
      <c r="AH27" s="6">
        <v>16385.3</v>
      </c>
      <c r="AI27" s="6"/>
      <c r="AJ27" s="6"/>
      <c r="AK27" s="6">
        <f>AK26/AK25/3*1000</f>
        <v>21540.174457831323</v>
      </c>
      <c r="AL27" s="6"/>
      <c r="AM27" s="6"/>
      <c r="AN27" s="6">
        <v>16179.1</v>
      </c>
      <c r="AO27" s="6"/>
      <c r="AP27" s="6"/>
      <c r="AQ27" s="6">
        <v>17139.3</v>
      </c>
      <c r="AR27" s="6"/>
      <c r="AS27" s="6"/>
      <c r="AT27" s="6">
        <v>22218.9</v>
      </c>
      <c r="AU27" s="6"/>
      <c r="AV27" s="6"/>
      <c r="AW27" s="6">
        <f>AW26/AW25/3*1000</f>
        <v>21919.216867469873</v>
      </c>
      <c r="AX27" s="6"/>
      <c r="AY27" s="6"/>
      <c r="AZ27" s="6">
        <f>AZ26/AZ25/12*1000</f>
        <v>21163.941927710843</v>
      </c>
      <c r="BA27" s="6"/>
    </row>
  </sheetData>
  <sheetProtection/>
  <mergeCells count="21">
    <mergeCell ref="I6:K6"/>
    <mergeCell ref="L6:N6"/>
    <mergeCell ref="O6:Q6"/>
    <mergeCell ref="R6:T6"/>
    <mergeCell ref="U6:W6"/>
    <mergeCell ref="X6:Z6"/>
    <mergeCell ref="AA6:AC6"/>
    <mergeCell ref="AD6:AF6"/>
    <mergeCell ref="B3:K3"/>
    <mergeCell ref="A5:A7"/>
    <mergeCell ref="B5:B7"/>
    <mergeCell ref="C5:BA5"/>
    <mergeCell ref="C6:E6"/>
    <mergeCell ref="F6:H6"/>
    <mergeCell ref="AS6:AU6"/>
    <mergeCell ref="AV6:AX6"/>
    <mergeCell ref="AY6:BA6"/>
    <mergeCell ref="AG6:AI6"/>
    <mergeCell ref="AJ6:AL6"/>
    <mergeCell ref="AM6:AO6"/>
    <mergeCell ref="AP6:AR6"/>
  </mergeCells>
  <printOptions/>
  <pageMargins left="0.24" right="0.16" top="0.56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9"/>
  <sheetViews>
    <sheetView view="pageBreakPreview" zoomScale="60" zoomScalePageLayoutView="0" workbookViewId="0" topLeftCell="A1">
      <selection activeCell="E7" sqref="E7"/>
    </sheetView>
  </sheetViews>
  <sheetFormatPr defaultColWidth="9.140625" defaultRowHeight="15"/>
  <cols>
    <col min="1" max="1" width="6.140625" style="14" customWidth="1"/>
    <col min="2" max="2" width="33.57421875" style="14" customWidth="1"/>
    <col min="3" max="3" width="13.140625" style="14" customWidth="1"/>
    <col min="4" max="16384" width="9.140625" style="14" customWidth="1"/>
  </cols>
  <sheetData>
    <row r="2" spans="1:10" ht="60" customHeight="1">
      <c r="A2" s="41" t="s">
        <v>35</v>
      </c>
      <c r="B2" s="41"/>
      <c r="C2" s="41"/>
      <c r="D2" s="41"/>
      <c r="E2" s="41"/>
      <c r="F2" s="41"/>
      <c r="G2" s="13"/>
      <c r="H2" s="13"/>
      <c r="I2" s="13"/>
      <c r="J2" s="13"/>
    </row>
    <row r="3" spans="1:10" ht="45.75" customHeight="1">
      <c r="A3" s="15" t="s">
        <v>30</v>
      </c>
      <c r="B3" s="16"/>
      <c r="C3" s="16">
        <v>2015</v>
      </c>
      <c r="D3" s="17">
        <v>2016</v>
      </c>
      <c r="E3" s="17">
        <v>2017</v>
      </c>
      <c r="F3" s="18">
        <v>2018</v>
      </c>
      <c r="G3" s="19">
        <v>2019</v>
      </c>
      <c r="H3" s="19">
        <v>2020</v>
      </c>
      <c r="I3" s="19" t="s">
        <v>36</v>
      </c>
      <c r="J3" s="19">
        <v>2021</v>
      </c>
    </row>
    <row r="4" spans="1:10" ht="38.25">
      <c r="A4" s="20"/>
      <c r="B4" s="21" t="s">
        <v>31</v>
      </c>
      <c r="C4" s="22">
        <v>2015</v>
      </c>
      <c r="D4" s="22">
        <v>2016</v>
      </c>
      <c r="E4" s="22">
        <v>2017</v>
      </c>
      <c r="F4" s="23">
        <v>2018</v>
      </c>
      <c r="G4" s="24">
        <v>2019</v>
      </c>
      <c r="H4" s="24">
        <v>2020</v>
      </c>
      <c r="I4" s="24">
        <v>2020</v>
      </c>
      <c r="J4" s="24">
        <v>2021</v>
      </c>
    </row>
    <row r="5" spans="1:10" ht="65.25" customHeight="1">
      <c r="A5" s="20"/>
      <c r="B5" s="25" t="s">
        <v>32</v>
      </c>
      <c r="C5" s="26">
        <v>22353.6</v>
      </c>
      <c r="D5" s="26">
        <v>22762</v>
      </c>
      <c r="E5" s="26">
        <v>23240.8</v>
      </c>
      <c r="F5" s="27">
        <v>23344.2</v>
      </c>
      <c r="G5" s="28">
        <v>24661.4</v>
      </c>
      <c r="H5" s="28">
        <v>26264.3</v>
      </c>
      <c r="I5" s="28">
        <v>25130.9</v>
      </c>
      <c r="J5" s="28">
        <v>27141.4</v>
      </c>
    </row>
    <row r="6" spans="1:10" ht="38.25">
      <c r="A6" s="20"/>
      <c r="B6" s="21" t="s">
        <v>33</v>
      </c>
      <c r="C6" s="29">
        <v>2015</v>
      </c>
      <c r="D6" s="22">
        <v>2016</v>
      </c>
      <c r="E6" s="22">
        <v>2017</v>
      </c>
      <c r="F6" s="23">
        <v>2018</v>
      </c>
      <c r="G6" s="24">
        <v>2019</v>
      </c>
      <c r="H6" s="24">
        <v>2020</v>
      </c>
      <c r="I6" s="24">
        <v>2020</v>
      </c>
      <c r="J6" s="24">
        <v>2021</v>
      </c>
    </row>
    <row r="7" spans="1:10" ht="67.5" customHeight="1">
      <c r="A7" s="20"/>
      <c r="B7" s="25" t="s">
        <v>32</v>
      </c>
      <c r="C7" s="30">
        <v>18277.9</v>
      </c>
      <c r="D7" s="30">
        <v>18742.4</v>
      </c>
      <c r="E7" s="30">
        <v>19987.1</v>
      </c>
      <c r="F7" s="31">
        <v>21318.9</v>
      </c>
      <c r="G7" s="28">
        <v>22195.3</v>
      </c>
      <c r="H7" s="28">
        <v>23637.9</v>
      </c>
      <c r="I7" s="28">
        <v>22617.8</v>
      </c>
      <c r="J7" s="28">
        <v>24427.26</v>
      </c>
    </row>
    <row r="8" spans="1:10" ht="38.25">
      <c r="A8" s="20"/>
      <c r="B8" s="21" t="s">
        <v>34</v>
      </c>
      <c r="C8" s="29">
        <v>2015</v>
      </c>
      <c r="D8" s="32">
        <v>2016</v>
      </c>
      <c r="E8" s="32">
        <v>2017</v>
      </c>
      <c r="F8" s="33">
        <v>2018</v>
      </c>
      <c r="G8" s="24">
        <v>2019</v>
      </c>
      <c r="H8" s="24">
        <v>2020</v>
      </c>
      <c r="I8" s="24">
        <v>2020</v>
      </c>
      <c r="J8" s="24">
        <v>2021</v>
      </c>
    </row>
    <row r="9" spans="1:10" ht="66.75" customHeight="1">
      <c r="A9" s="20"/>
      <c r="B9" s="25" t="s">
        <v>32</v>
      </c>
      <c r="C9" s="34">
        <v>19000.6</v>
      </c>
      <c r="D9" s="34">
        <v>21530.5</v>
      </c>
      <c r="E9" s="34">
        <v>22961.7</v>
      </c>
      <c r="F9" s="35">
        <v>23998.4</v>
      </c>
      <c r="G9" s="28">
        <v>25425.91</v>
      </c>
      <c r="H9" s="28">
        <v>27078.5</v>
      </c>
      <c r="I9" s="28">
        <v>25910</v>
      </c>
      <c r="J9" s="28">
        <v>27982.8</v>
      </c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ravilova</dc:creator>
  <cp:keywords/>
  <dc:description/>
  <cp:lastModifiedBy>Преподаватель</cp:lastModifiedBy>
  <cp:lastPrinted>2021-02-17T10:56:28Z</cp:lastPrinted>
  <dcterms:created xsi:type="dcterms:W3CDTF">2013-12-04T04:42:18Z</dcterms:created>
  <dcterms:modified xsi:type="dcterms:W3CDTF">2021-02-17T10:57:51Z</dcterms:modified>
  <cp:category/>
  <cp:version/>
  <cp:contentType/>
  <cp:contentStatus/>
</cp:coreProperties>
</file>