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4352" windowHeight="7740" firstSheet="7" activeTab="9"/>
  </bookViews>
  <sheets>
    <sheet name="1день" sheetId="1" r:id="rId1"/>
    <sheet name="2 день" sheetId="2" r:id="rId2"/>
    <sheet name="3 день " sheetId="3" r:id="rId3"/>
    <sheet name="4 день  " sheetId="4" r:id="rId4"/>
    <sheet name="5 день" sheetId="5" r:id="rId5"/>
    <sheet name="6 день " sheetId="6" r:id="rId6"/>
    <sheet name="7 день" sheetId="7" r:id="rId7"/>
    <sheet name="8 день " sheetId="8" r:id="rId8"/>
    <sheet name="9 день " sheetId="9" r:id="rId9"/>
    <sheet name="10 день " sheetId="10" r:id="rId10"/>
    <sheet name="ИТОГО РАССЧЕТ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RePack by SPecialiST</author>
  </authors>
  <commentList>
    <comment ref="C19" authorId="0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RePack by SPecialiST</author>
  </authors>
  <commentList>
    <comment ref="C21" authorId="0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RePack by SPecialiST</author>
  </authors>
  <commentList>
    <comment ref="C19" authorId="0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RePack by SPecialiST</author>
  </authors>
  <commentList>
    <comment ref="C11" authorId="0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RePack by SPecialiST</author>
  </authors>
  <commentList>
    <comment ref="C19" authorId="0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RePack by SPecialiST</author>
  </authors>
  <commentList>
    <comment ref="C11" authorId="0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<sst xmlns="http://schemas.openxmlformats.org/spreadsheetml/2006/main" count="492" uniqueCount="142">
  <si>
    <t>возраст детей: 7 лет и старше.</t>
  </si>
  <si>
    <t>наименование блюд</t>
  </si>
  <si>
    <t>выход в граммах</t>
  </si>
  <si>
    <t>Химический состав</t>
  </si>
  <si>
    <t>Б</t>
  </si>
  <si>
    <t>Ж</t>
  </si>
  <si>
    <t xml:space="preserve"> У</t>
  </si>
  <si>
    <t>Энергетическая ценность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</si>
  <si>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</si>
  <si>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</si>
  <si>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</si>
  <si>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</si>
  <si>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</si>
  <si>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</si>
  <si>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</si>
  <si>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</si>
  <si>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Мg</t>
  </si>
  <si>
    <t>Fe</t>
  </si>
  <si>
    <t>Итого завтрак</t>
  </si>
  <si>
    <t>ОБЕД</t>
  </si>
  <si>
    <t>ЗАВТРАК</t>
  </si>
  <si>
    <t>Итого обед</t>
  </si>
  <si>
    <t>ПОЛДНИК</t>
  </si>
  <si>
    <t>Итого за полдник</t>
  </si>
  <si>
    <t>ИТОГО за день</t>
  </si>
  <si>
    <t>% от суточной нормы в 2713ккал.</t>
  </si>
  <si>
    <t>В среднем за 10 дней</t>
  </si>
  <si>
    <t>в СРЕДНЕМ ЗА ОДИН ДЕНЬ</t>
  </si>
  <si>
    <t>ДеньВТОРОЙ</t>
  </si>
  <si>
    <t>День ТРЕТИЙ</t>
  </si>
  <si>
    <t>День четвертый</t>
  </si>
  <si>
    <r>
      <t>День пятый</t>
    </r>
    <r>
      <rPr>
        <sz val="10"/>
        <rFont val="Arial Cyr"/>
        <family val="0"/>
      </rPr>
      <t xml:space="preserve"> </t>
    </r>
  </si>
  <si>
    <r>
      <t>День шестой</t>
    </r>
    <r>
      <rPr>
        <sz val="10"/>
        <rFont val="Arial Cyr"/>
        <family val="0"/>
      </rPr>
      <t xml:space="preserve"> </t>
    </r>
  </si>
  <si>
    <r>
      <t>День седьмой</t>
    </r>
    <r>
      <rPr>
        <sz val="10"/>
        <rFont val="Arial Cyr"/>
        <family val="0"/>
      </rPr>
      <t xml:space="preserve"> </t>
    </r>
  </si>
  <si>
    <r>
      <t>День восьмой</t>
    </r>
    <r>
      <rPr>
        <sz val="10"/>
        <rFont val="Arial Cyr"/>
        <family val="0"/>
      </rPr>
      <t xml:space="preserve"> </t>
    </r>
  </si>
  <si>
    <t>День девятый</t>
  </si>
  <si>
    <r>
      <t>День десятый</t>
    </r>
    <r>
      <rPr>
        <sz val="10"/>
        <rFont val="Arial Cyr"/>
        <family val="0"/>
      </rPr>
      <t xml:space="preserve"> </t>
    </r>
  </si>
  <si>
    <t>7лет и старше</t>
  </si>
  <si>
    <t>Каша вязкая молочная манная</t>
  </si>
  <si>
    <t>Бутерброд с сыром и маслом сливочным</t>
  </si>
  <si>
    <t>Чай с  лимоном</t>
  </si>
  <si>
    <t xml:space="preserve">Хлеб ржано-  пшеничный </t>
  </si>
  <si>
    <t>Фрукты (мандарин),</t>
  </si>
  <si>
    <t>Салат из отварной свеклы с изюмом</t>
  </si>
  <si>
    <t xml:space="preserve">Суп гороховый </t>
  </si>
  <si>
    <t>Картофельное пюре</t>
  </si>
  <si>
    <t>Котлета рыбная любительская</t>
  </si>
  <si>
    <t xml:space="preserve">Кисель витаминизированный </t>
  </si>
  <si>
    <t>Хлеб пшеничный в/с</t>
  </si>
  <si>
    <t>Хлеб ржано- пшеничный</t>
  </si>
  <si>
    <t>Йогурт 2,5 жирности</t>
  </si>
  <si>
    <t>Булочка с повидлом</t>
  </si>
  <si>
    <t xml:space="preserve">Масло сливочное порционное, </t>
  </si>
  <si>
    <t xml:space="preserve">Какао с молоком, </t>
  </si>
  <si>
    <t xml:space="preserve">Кофейный напиток с молоком </t>
  </si>
  <si>
    <t xml:space="preserve">Фрукты (груша) </t>
  </si>
  <si>
    <t xml:space="preserve">Суп рыбный </t>
  </si>
  <si>
    <t xml:space="preserve">Гуляш отварной из говядины </t>
  </si>
  <si>
    <t xml:space="preserve">Рис отварной  </t>
  </si>
  <si>
    <t xml:space="preserve">Отвар из плодов шиповника </t>
  </si>
  <si>
    <t>Ряженка</t>
  </si>
  <si>
    <t>Пирожок с капустой</t>
  </si>
  <si>
    <t>Фрукты свежие (киви)</t>
  </si>
  <si>
    <t>Сок (виноградный)</t>
  </si>
  <si>
    <t xml:space="preserve">Хлеб ржаной </t>
  </si>
  <si>
    <t>Снежок</t>
  </si>
  <si>
    <t>Пряник</t>
  </si>
  <si>
    <t>Вареники ленивые</t>
  </si>
  <si>
    <t>Чай с лимоном</t>
  </si>
  <si>
    <t xml:space="preserve">Фрукты (яблоки)  </t>
  </si>
  <si>
    <t>Борщ украинский  со сметаной</t>
  </si>
  <si>
    <t>Котлета мясная в томатном соусе</t>
  </si>
  <si>
    <t xml:space="preserve">Картофельное пюре </t>
  </si>
  <si>
    <t>Сок «Мультифрут»</t>
  </si>
  <si>
    <t>Молоко 2,5 жирности</t>
  </si>
  <si>
    <t>Плюшка</t>
  </si>
  <si>
    <t>Бутерброд с маслом и сыром</t>
  </si>
  <si>
    <t xml:space="preserve">Какао с молоком </t>
  </si>
  <si>
    <t xml:space="preserve">Фрукты (мандарин)  </t>
  </si>
  <si>
    <t xml:space="preserve">Компот из яблок </t>
  </si>
  <si>
    <t>Вафля</t>
  </si>
  <si>
    <t xml:space="preserve">Гречка отварная рассыпчатая </t>
  </si>
  <si>
    <t>Компот из сухофруктов</t>
  </si>
  <si>
    <t>Хлеб ржано - пшеничный</t>
  </si>
  <si>
    <t xml:space="preserve">Ватрушка с творогом </t>
  </si>
  <si>
    <t>Ряженка 2,5 жирности</t>
  </si>
  <si>
    <t xml:space="preserve">Пирог с капустой </t>
  </si>
  <si>
    <t xml:space="preserve">Бутерброд с сыром </t>
  </si>
  <si>
    <t xml:space="preserve">Фрукты (банан)  </t>
  </si>
  <si>
    <t>Хлеб ржано-пшеничный</t>
  </si>
  <si>
    <t xml:space="preserve">Суп вермишелевый </t>
  </si>
  <si>
    <t xml:space="preserve">Сок «мультифрут» </t>
  </si>
  <si>
    <t xml:space="preserve">Каша геркулесовая </t>
  </si>
  <si>
    <t xml:space="preserve">Хлеб пшеничный  </t>
  </si>
  <si>
    <t xml:space="preserve">Компот из свежих яблок </t>
  </si>
  <si>
    <t>Сок фруктовый (персиковый)</t>
  </si>
  <si>
    <t xml:space="preserve">Цыплята  запеченные </t>
  </si>
  <si>
    <t>Сок абрикосовый</t>
  </si>
  <si>
    <t>Печенье</t>
  </si>
  <si>
    <t>МБОУ "Теньгушевская средняя общеобразовательная школа"</t>
  </si>
  <si>
    <t>Меню весене - летний вариант</t>
  </si>
  <si>
    <t>1 день</t>
  </si>
  <si>
    <t>Помидоры свежие  (порционно)</t>
  </si>
  <si>
    <t>Меню осенне-зимний вариант</t>
  </si>
  <si>
    <t>Сок персиковый</t>
  </si>
  <si>
    <t>Запеканка творожно-морковная со сметанковым соусом</t>
  </si>
  <si>
    <t xml:space="preserve">Борщ со сметаной </t>
  </si>
  <si>
    <t xml:space="preserve">Капуста тушёная </t>
  </si>
  <si>
    <t xml:space="preserve">Бедро (кура) тушёная </t>
  </si>
  <si>
    <t>Огурцы свежие в нарезке с р/м</t>
  </si>
  <si>
    <t>Тефтели рыбные</t>
  </si>
  <si>
    <t>Сок "Апельсиновый"</t>
  </si>
  <si>
    <t>Запечённый картофель</t>
  </si>
  <si>
    <t>Бутерброд с маслом</t>
  </si>
  <si>
    <t xml:space="preserve">Омлет натуральный </t>
  </si>
  <si>
    <t xml:space="preserve">Щи из свежей капусты со сметаной </t>
  </si>
  <si>
    <t>Овощное рагу</t>
  </si>
  <si>
    <t>Салат из белокочанной  капусты с яблоком</t>
  </si>
  <si>
    <t>Суп с макаронными изделиями</t>
  </si>
  <si>
    <t xml:space="preserve">Бефстроганов </t>
  </si>
  <si>
    <t>Картофель отварной</t>
  </si>
  <si>
    <t>Суп молочный с вермишелью</t>
  </si>
  <si>
    <t>Бутерброд горячий</t>
  </si>
  <si>
    <t>Рассольник  "Ленинградский"</t>
  </si>
  <si>
    <t>Тефтели мясные</t>
  </si>
  <si>
    <t>Запеканка рисовая со сметаной</t>
  </si>
  <si>
    <t xml:space="preserve">Сыр парционно </t>
  </si>
  <si>
    <t>Кабачковая икра</t>
  </si>
  <si>
    <t xml:space="preserve">Рыба запечённая </t>
  </si>
  <si>
    <t xml:space="preserve">Сок «персиковый» </t>
  </si>
  <si>
    <t xml:space="preserve">Салат витаминный </t>
  </si>
  <si>
    <t>Гороховое пюре</t>
  </si>
  <si>
    <t>Пудинг творожный с изюмом</t>
  </si>
  <si>
    <t>Салат из свежих овощей</t>
  </si>
  <si>
    <t xml:space="preserve">Печень по строгоновски </t>
  </si>
  <si>
    <t xml:space="preserve">Макаронные изделия отварные </t>
  </si>
  <si>
    <t>Биточки из мяса (говядина)</t>
  </si>
  <si>
    <t xml:space="preserve">Капуста тушённая </t>
  </si>
  <si>
    <t xml:space="preserve">Бутерброд с колбасой отварной </t>
  </si>
  <si>
    <t>Салат из моркови с яблоками</t>
  </si>
  <si>
    <t>Салат из свёклы</t>
  </si>
  <si>
    <t xml:space="preserve">Салат из моркови  с яблоками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</si>
</sst>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9"/>
      <color indexed="63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48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2" fontId="6" fillId="0" borderId="12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/>
    </xf>
    <xf numFmtId="0" fontId="6" fillId="0" borderId="12" xfId="0" applyNumberFormat="1" applyFont="1" applyBorder="1" applyAlignment="1">
      <alignment vertical="top" wrapText="1"/>
    </xf>
    <xf numFmtId="0" fontId="6" fillId="0" borderId="12" xfId="0" applyNumberFormat="1" applyFont="1" applyBorder="1" applyAlignment="1" applyProtection="1">
      <alignment vertical="top" wrapText="1"/>
      <protection locked="0"/>
    </xf>
    <xf numFmtId="0" fontId="3" fillId="0" borderId="12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6" fillId="0" borderId="12" xfId="0" applyNumberFormat="1" applyFont="1" applyBorder="1" applyAlignment="1" applyProtection="1">
      <alignment vertical="top" wrapText="1"/>
      <protection/>
    </xf>
    <xf numFmtId="0" fontId="6" fillId="0" borderId="1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49" fillId="0" borderId="12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9" fillId="0" borderId="12" xfId="0" applyNumberFormat="1" applyFont="1" applyBorder="1" applyAlignment="1" applyProtection="1">
      <alignment wrapText="1"/>
      <protection locked="0"/>
    </xf>
    <xf numFmtId="0" fontId="49" fillId="0" borderId="12" xfId="0" applyNumberFormat="1" applyFont="1" applyBorder="1" applyAlignment="1">
      <alignment vertical="top" wrapText="1"/>
    </xf>
    <xf numFmtId="0" fontId="6" fillId="0" borderId="12" xfId="0" applyNumberFormat="1" applyFont="1" applyBorder="1" applyAlignment="1" applyProtection="1">
      <alignment horizontal="right" vertical="top" wrapText="1"/>
      <protection locked="0"/>
    </xf>
    <xf numFmtId="2" fontId="0" fillId="0" borderId="10" xfId="0" applyNumberFormat="1" applyBorder="1" applyAlignment="1">
      <alignment/>
    </xf>
    <xf numFmtId="0" fontId="50" fillId="0" borderId="12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2" fontId="3" fillId="0" borderId="12" xfId="0" applyNumberFormat="1" applyFont="1" applyBorder="1" applyAlignment="1" applyProtection="1">
      <alignment vertical="top" wrapText="1"/>
      <protection locked="0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4">
      <selection activeCell="F13" sqref="F13"/>
    </sheetView>
  </sheetViews>
  <sheetFormatPr defaultColWidth="9.00390625" defaultRowHeight="12.75"/>
  <cols>
    <col min="1" max="1" width="31.50390625" style="0" customWidth="1"/>
    <col min="2" max="2" width="9.37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A5" t="s">
        <v>101</v>
      </c>
    </row>
    <row r="7" spans="1:15" ht="32.25" customHeight="1">
      <c r="A7" s="52" t="s">
        <v>1</v>
      </c>
      <c r="B7" s="9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2" t="s">
        <v>37</v>
      </c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10" t="s">
        <v>38</v>
      </c>
      <c r="B10" s="10">
        <v>200</v>
      </c>
      <c r="C10" s="24">
        <v>5.2</v>
      </c>
      <c r="D10" s="24">
        <v>3.6</v>
      </c>
      <c r="E10" s="24">
        <v>36.4</v>
      </c>
      <c r="F10" s="24">
        <v>262.7</v>
      </c>
      <c r="G10" s="24">
        <v>0.1</v>
      </c>
      <c r="H10" s="24">
        <v>1.28</v>
      </c>
      <c r="I10" s="24">
        <v>0.2</v>
      </c>
      <c r="J10" s="24">
        <v>0.652</v>
      </c>
      <c r="K10" s="24">
        <v>114.56</v>
      </c>
      <c r="L10" s="24">
        <v>8.2</v>
      </c>
      <c r="M10" s="24">
        <v>24.62</v>
      </c>
      <c r="N10" s="24">
        <v>0.5</v>
      </c>
      <c r="O10" s="2"/>
    </row>
    <row r="11" spans="1:15" ht="12.75">
      <c r="A11" s="10" t="s">
        <v>39</v>
      </c>
      <c r="B11" s="10">
        <v>80</v>
      </c>
      <c r="C11" s="24">
        <v>11</v>
      </c>
      <c r="D11" s="43">
        <f>+'2 день'!D11+'3 день '!D11+'4 день  '!D11+'5 день'!D11+'6 день '!D11+'7 день'!D11+'8 день '!D11+'9 день '!D11+'10 день '!D11</f>
        <v>75.16000000000001</v>
      </c>
      <c r="E11" s="24">
        <v>2.6</v>
      </c>
      <c r="F11" s="24">
        <v>159.4</v>
      </c>
      <c r="G11" s="24">
        <v>0.071</v>
      </c>
      <c r="H11" s="24">
        <v>0.29</v>
      </c>
      <c r="I11" s="24">
        <v>0.1</v>
      </c>
      <c r="J11" s="24">
        <v>1.139</v>
      </c>
      <c r="K11" s="24">
        <v>372.36</v>
      </c>
      <c r="L11" s="24">
        <v>9.8</v>
      </c>
      <c r="M11" s="24">
        <v>20.79</v>
      </c>
      <c r="N11" s="24">
        <v>1</v>
      </c>
      <c r="O11" s="2"/>
    </row>
    <row r="12" spans="1:15" ht="12.75">
      <c r="A12" s="10" t="s">
        <v>40</v>
      </c>
      <c r="B12" s="10">
        <v>200</v>
      </c>
      <c r="C12" s="24">
        <v>0.13</v>
      </c>
      <c r="D12" s="24">
        <v>0.02</v>
      </c>
      <c r="E12" s="24">
        <v>7.61</v>
      </c>
      <c r="F12" s="24">
        <v>29.5</v>
      </c>
      <c r="G12" s="24">
        <v>0</v>
      </c>
      <c r="H12" s="24">
        <v>0.01</v>
      </c>
      <c r="I12" s="24">
        <v>0.1</v>
      </c>
      <c r="J12" s="24">
        <v>0</v>
      </c>
      <c r="K12" s="24">
        <v>4.02</v>
      </c>
      <c r="L12" s="24">
        <v>4.89</v>
      </c>
      <c r="M12" s="24">
        <v>2.62</v>
      </c>
      <c r="N12" s="24">
        <v>0.4</v>
      </c>
      <c r="O12" s="2"/>
    </row>
    <row r="13" spans="1:15" ht="12.75">
      <c r="A13" s="11" t="s">
        <v>41</v>
      </c>
      <c r="B13" s="11">
        <v>32</v>
      </c>
      <c r="C13" s="24">
        <v>2.1</v>
      </c>
      <c r="D13" s="24">
        <v>0.4</v>
      </c>
      <c r="E13" s="24">
        <v>10.9</v>
      </c>
      <c r="F13" s="22">
        <v>53</v>
      </c>
      <c r="G13" s="24">
        <v>0.064</v>
      </c>
      <c r="H13" s="24">
        <v>0</v>
      </c>
      <c r="I13" s="24">
        <v>0.1</v>
      </c>
      <c r="J13" s="24">
        <v>0.704</v>
      </c>
      <c r="K13" s="24">
        <v>11.2</v>
      </c>
      <c r="L13" s="24">
        <v>10.6</v>
      </c>
      <c r="M13" s="24">
        <v>15.04</v>
      </c>
      <c r="N13" s="24">
        <v>0.2</v>
      </c>
      <c r="O13" s="2"/>
    </row>
    <row r="14" spans="1:15" ht="12.75">
      <c r="A14" s="11" t="s">
        <v>42</v>
      </c>
      <c r="B14" s="11">
        <v>120</v>
      </c>
      <c r="C14" s="24">
        <v>0.8</v>
      </c>
      <c r="D14" s="24">
        <v>0.2</v>
      </c>
      <c r="E14" s="24">
        <v>7.5</v>
      </c>
      <c r="F14" s="24">
        <v>38</v>
      </c>
      <c r="G14" s="24">
        <v>0.06</v>
      </c>
      <c r="H14" s="24">
        <v>28</v>
      </c>
      <c r="I14" s="24">
        <v>0.1</v>
      </c>
      <c r="J14" s="24">
        <v>0.2</v>
      </c>
      <c r="K14" s="24">
        <v>35</v>
      </c>
      <c r="L14" s="24">
        <v>7</v>
      </c>
      <c r="M14" s="24">
        <v>0.1</v>
      </c>
      <c r="N14" s="24">
        <v>1</v>
      </c>
      <c r="O14" s="2"/>
    </row>
    <row r="15" spans="1:15" s="1" customFormat="1" ht="12.75">
      <c r="A15" s="8" t="s">
        <v>18</v>
      </c>
      <c r="B15" s="8"/>
      <c r="C15" s="8">
        <f>C10+C11+C12+C13+C14</f>
        <v>19.23</v>
      </c>
      <c r="D15" s="8">
        <f aca="true" t="shared" si="0" ref="D15:N15">D10+D11+D12+D13+D14</f>
        <v>79.38000000000001</v>
      </c>
      <c r="E15" s="8">
        <f t="shared" si="0"/>
        <v>65.00999999999999</v>
      </c>
      <c r="F15" s="8">
        <f t="shared" si="0"/>
        <v>542.6</v>
      </c>
      <c r="G15" s="8">
        <f t="shared" si="0"/>
        <v>0.295</v>
      </c>
      <c r="H15" s="8">
        <f t="shared" si="0"/>
        <v>29.58</v>
      </c>
      <c r="I15" s="8">
        <f t="shared" si="0"/>
        <v>0.6</v>
      </c>
      <c r="J15" s="8">
        <f t="shared" si="0"/>
        <v>2.6950000000000003</v>
      </c>
      <c r="K15" s="8">
        <f t="shared" si="0"/>
        <v>537.14</v>
      </c>
      <c r="L15" s="8">
        <f t="shared" si="0"/>
        <v>40.49</v>
      </c>
      <c r="M15" s="8">
        <f t="shared" si="0"/>
        <v>63.169999999999995</v>
      </c>
      <c r="N15" s="8">
        <f t="shared" si="0"/>
        <v>3.1</v>
      </c>
      <c r="O15" s="8">
        <f>F15/2713*100</f>
        <v>20</v>
      </c>
    </row>
    <row r="16" spans="1:15" ht="12.75">
      <c r="A16" s="45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2.75">
      <c r="A17" s="10" t="s">
        <v>43</v>
      </c>
      <c r="B17" s="16">
        <v>100</v>
      </c>
      <c r="C17" s="12">
        <v>2.73</v>
      </c>
      <c r="D17" s="12">
        <v>1.12</v>
      </c>
      <c r="E17" s="12">
        <v>7.66</v>
      </c>
      <c r="F17" s="12">
        <v>83</v>
      </c>
      <c r="G17" s="12">
        <v>0.03</v>
      </c>
      <c r="H17" s="12">
        <v>0.08</v>
      </c>
      <c r="I17" s="12">
        <v>0.5</v>
      </c>
      <c r="J17" s="12">
        <v>0</v>
      </c>
      <c r="K17" s="12">
        <v>71.92</v>
      </c>
      <c r="L17" s="12">
        <v>3.83</v>
      </c>
      <c r="M17" s="12">
        <v>22.92</v>
      </c>
      <c r="N17" s="12">
        <v>1.2</v>
      </c>
      <c r="O17" s="2"/>
    </row>
    <row r="18" spans="1:15" ht="12.75">
      <c r="A18" s="10" t="s">
        <v>44</v>
      </c>
      <c r="B18" s="16">
        <v>250</v>
      </c>
      <c r="C18" s="12">
        <v>9</v>
      </c>
      <c r="D18" s="12">
        <v>14.6</v>
      </c>
      <c r="E18" s="12">
        <v>19</v>
      </c>
      <c r="F18" s="12">
        <v>178</v>
      </c>
      <c r="G18" s="12">
        <v>0.09</v>
      </c>
      <c r="H18" s="12">
        <v>0.03</v>
      </c>
      <c r="I18" s="12">
        <v>0.1</v>
      </c>
      <c r="J18" s="12">
        <v>0.01</v>
      </c>
      <c r="K18" s="12">
        <v>17.54</v>
      </c>
      <c r="L18" s="12">
        <v>3.77</v>
      </c>
      <c r="M18" s="12">
        <v>16.12</v>
      </c>
      <c r="N18" s="12">
        <v>0.8</v>
      </c>
      <c r="O18" s="2"/>
    </row>
    <row r="19" spans="1:15" ht="12.75">
      <c r="A19" s="10" t="s">
        <v>45</v>
      </c>
      <c r="B19" s="14">
        <v>180</v>
      </c>
      <c r="C19" s="24">
        <v>1.6</v>
      </c>
      <c r="D19" s="24">
        <v>2.3</v>
      </c>
      <c r="E19" s="24">
        <v>9.5</v>
      </c>
      <c r="F19" s="24">
        <v>106</v>
      </c>
      <c r="G19" s="12">
        <v>0.12</v>
      </c>
      <c r="H19" s="12">
        <v>0.07</v>
      </c>
      <c r="I19" s="12">
        <v>0.2</v>
      </c>
      <c r="J19" s="12">
        <v>0.02</v>
      </c>
      <c r="K19" s="12">
        <v>28.82</v>
      </c>
      <c r="L19" s="12">
        <v>8.66</v>
      </c>
      <c r="M19" s="12">
        <v>24.11</v>
      </c>
      <c r="N19" s="12">
        <v>0.1</v>
      </c>
      <c r="O19" s="2"/>
    </row>
    <row r="20" spans="1:15" ht="12.75">
      <c r="A20" s="10" t="s">
        <v>46</v>
      </c>
      <c r="B20" s="16">
        <v>100</v>
      </c>
      <c r="C20" s="24">
        <v>8</v>
      </c>
      <c r="D20" s="24">
        <v>8.5</v>
      </c>
      <c r="E20" s="12">
        <v>8</v>
      </c>
      <c r="F20" s="12">
        <v>115.3</v>
      </c>
      <c r="G20" s="12">
        <v>0.1</v>
      </c>
      <c r="H20" s="24">
        <v>0.1</v>
      </c>
      <c r="I20" s="12">
        <v>0.1</v>
      </c>
      <c r="J20" s="24">
        <v>2.8</v>
      </c>
      <c r="K20" s="12">
        <v>35.8</v>
      </c>
      <c r="L20" s="24">
        <v>1.7</v>
      </c>
      <c r="M20" s="24">
        <v>28.1</v>
      </c>
      <c r="N20" s="12">
        <v>1</v>
      </c>
      <c r="O20" s="2"/>
    </row>
    <row r="21" spans="1:15" ht="12.75">
      <c r="A21" s="10" t="s">
        <v>104</v>
      </c>
      <c r="B21" s="14">
        <v>200</v>
      </c>
      <c r="C21" s="25">
        <v>0</v>
      </c>
      <c r="D21" s="25">
        <v>0</v>
      </c>
      <c r="E21" s="12">
        <v>9.98</v>
      </c>
      <c r="F21" s="12">
        <v>89</v>
      </c>
      <c r="G21" s="12">
        <v>0</v>
      </c>
      <c r="H21" s="12">
        <v>0</v>
      </c>
      <c r="I21" s="24">
        <v>0</v>
      </c>
      <c r="J21" s="12">
        <v>0</v>
      </c>
      <c r="K21" s="12">
        <v>0.2</v>
      </c>
      <c r="L21" s="12">
        <v>0</v>
      </c>
      <c r="M21" s="12">
        <v>0</v>
      </c>
      <c r="N21" s="12">
        <v>0.03</v>
      </c>
      <c r="O21" s="2"/>
    </row>
    <row r="22" spans="1:15" ht="12.75">
      <c r="A22" s="11" t="s">
        <v>48</v>
      </c>
      <c r="B22" s="17">
        <v>60</v>
      </c>
      <c r="C22" s="24">
        <v>4.6</v>
      </c>
      <c r="D22" s="12">
        <v>0.5</v>
      </c>
      <c r="E22" s="12">
        <v>28</v>
      </c>
      <c r="F22" s="12">
        <v>182.2</v>
      </c>
      <c r="G22" s="12">
        <v>0.01</v>
      </c>
      <c r="H22" s="12">
        <v>0.01</v>
      </c>
      <c r="I22" s="24">
        <v>0</v>
      </c>
      <c r="J22" s="12">
        <v>0</v>
      </c>
      <c r="K22" s="12">
        <v>20</v>
      </c>
      <c r="L22" s="12">
        <v>23</v>
      </c>
      <c r="M22" s="12">
        <v>0</v>
      </c>
      <c r="N22" s="12">
        <v>0.5</v>
      </c>
      <c r="O22" s="2"/>
    </row>
    <row r="23" spans="1:15" ht="12.75">
      <c r="A23" s="11" t="s">
        <v>49</v>
      </c>
      <c r="B23" s="17">
        <v>40</v>
      </c>
      <c r="C23" s="24">
        <v>3.1</v>
      </c>
      <c r="D23" s="12">
        <v>0.6</v>
      </c>
      <c r="E23" s="24">
        <v>15.1</v>
      </c>
      <c r="F23" s="12">
        <v>60.4</v>
      </c>
      <c r="G23" s="12">
        <v>0.064</v>
      </c>
      <c r="H23" s="12">
        <v>0</v>
      </c>
      <c r="I23" s="12">
        <v>0.1</v>
      </c>
      <c r="J23" s="12">
        <v>0.704</v>
      </c>
      <c r="K23" s="24">
        <v>11.2</v>
      </c>
      <c r="L23" s="24">
        <v>10.6</v>
      </c>
      <c r="M23" s="24">
        <v>15.04</v>
      </c>
      <c r="N23" s="12">
        <v>0.2</v>
      </c>
      <c r="O23" s="2"/>
    </row>
    <row r="24" spans="1:15" s="1" customFormat="1" ht="12.75">
      <c r="A24" s="8" t="s">
        <v>21</v>
      </c>
      <c r="B24" s="8"/>
      <c r="C24" s="8">
        <f>C17+C18+C19+C20+C21+C22+C23</f>
        <v>29.03</v>
      </c>
      <c r="D24" s="8">
        <f aca="true" t="shared" si="1" ref="D24:N24">D17+D18+D19+D20+D21+D22+D23</f>
        <v>27.62</v>
      </c>
      <c r="E24" s="8">
        <f t="shared" si="1"/>
        <v>97.24</v>
      </c>
      <c r="F24" s="8">
        <f t="shared" si="1"/>
        <v>813.9</v>
      </c>
      <c r="G24" s="8">
        <f t="shared" si="1"/>
        <v>0.414</v>
      </c>
      <c r="H24" s="8">
        <f t="shared" si="1"/>
        <v>0.29000000000000004</v>
      </c>
      <c r="I24" s="8">
        <f t="shared" si="1"/>
        <v>1</v>
      </c>
      <c r="J24" s="8">
        <f t="shared" si="1"/>
        <v>3.534</v>
      </c>
      <c r="K24" s="8">
        <f t="shared" si="1"/>
        <v>185.47999999999996</v>
      </c>
      <c r="L24" s="8">
        <f t="shared" si="1"/>
        <v>51.559999999999995</v>
      </c>
      <c r="M24" s="8">
        <f t="shared" si="1"/>
        <v>106.28999999999999</v>
      </c>
      <c r="N24" s="8">
        <f t="shared" si="1"/>
        <v>3.83</v>
      </c>
      <c r="O24" s="8">
        <f>F24/2713*100</f>
        <v>30</v>
      </c>
    </row>
    <row r="25" spans="1:15" ht="12.75">
      <c r="A25" s="44" t="s">
        <v>22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12.75">
      <c r="A26" s="11" t="s">
        <v>50</v>
      </c>
      <c r="B26" s="11">
        <v>200</v>
      </c>
      <c r="C26" s="12">
        <v>5</v>
      </c>
      <c r="D26" s="12">
        <v>5</v>
      </c>
      <c r="E26" s="12">
        <v>7</v>
      </c>
      <c r="F26" s="12">
        <v>108</v>
      </c>
      <c r="G26" s="12">
        <v>0.08</v>
      </c>
      <c r="H26" s="24">
        <v>1.2</v>
      </c>
      <c r="I26" s="12">
        <v>0.1</v>
      </c>
      <c r="J26" s="12">
        <v>0</v>
      </c>
      <c r="K26" s="12">
        <v>144</v>
      </c>
      <c r="L26" s="12">
        <v>22</v>
      </c>
      <c r="M26" s="12">
        <v>30</v>
      </c>
      <c r="N26" s="12">
        <v>0.2</v>
      </c>
      <c r="O26" s="2"/>
    </row>
    <row r="27" spans="1:15" ht="12.75">
      <c r="A27" s="11" t="s">
        <v>51</v>
      </c>
      <c r="B27" s="11">
        <v>60</v>
      </c>
      <c r="C27" s="12">
        <v>1.7</v>
      </c>
      <c r="D27" s="12">
        <v>7</v>
      </c>
      <c r="E27" s="12">
        <v>40</v>
      </c>
      <c r="F27" s="12">
        <v>163.3</v>
      </c>
      <c r="G27" s="12">
        <v>0.1</v>
      </c>
      <c r="H27" s="12">
        <v>0.1</v>
      </c>
      <c r="I27" s="24">
        <v>0</v>
      </c>
      <c r="J27" s="12">
        <v>0</v>
      </c>
      <c r="K27" s="24">
        <v>16.9</v>
      </c>
      <c r="L27" s="12">
        <v>10</v>
      </c>
      <c r="M27" s="12">
        <v>0</v>
      </c>
      <c r="N27" s="12">
        <v>1</v>
      </c>
      <c r="O27" s="2"/>
    </row>
    <row r="28" spans="1:15" ht="12.75">
      <c r="A28" s="2"/>
      <c r="B28" s="2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"/>
    </row>
    <row r="29" spans="1:15" ht="12.75">
      <c r="A29" s="6" t="s">
        <v>23</v>
      </c>
      <c r="B29" s="6"/>
      <c r="C29" s="7">
        <f aca="true" t="shared" si="2" ref="C29:N29">C26+C27+C28</f>
        <v>6.7</v>
      </c>
      <c r="D29" s="7">
        <f t="shared" si="2"/>
        <v>12</v>
      </c>
      <c r="E29" s="7">
        <f t="shared" si="2"/>
        <v>47</v>
      </c>
      <c r="F29" s="7">
        <f t="shared" si="2"/>
        <v>271.3</v>
      </c>
      <c r="G29" s="7">
        <f t="shared" si="2"/>
        <v>0.18</v>
      </c>
      <c r="H29" s="7">
        <f t="shared" si="2"/>
        <v>1.3</v>
      </c>
      <c r="I29" s="7">
        <f t="shared" si="2"/>
        <v>0.1</v>
      </c>
      <c r="J29" s="7">
        <f t="shared" si="2"/>
        <v>0</v>
      </c>
      <c r="K29" s="7">
        <f t="shared" si="2"/>
        <v>160.9</v>
      </c>
      <c r="L29" s="7">
        <f t="shared" si="2"/>
        <v>32</v>
      </c>
      <c r="M29" s="7">
        <f t="shared" si="2"/>
        <v>30</v>
      </c>
      <c r="N29" s="7">
        <f t="shared" si="2"/>
        <v>1.2</v>
      </c>
      <c r="O29" s="7">
        <f>F29/2713*100</f>
        <v>10</v>
      </c>
    </row>
    <row r="30" spans="1:15" ht="18" customHeight="1">
      <c r="A30" s="5" t="s">
        <v>24</v>
      </c>
      <c r="B30" s="5"/>
      <c r="C30" s="5">
        <f aca="true" t="shared" si="3" ref="C30:N30">C15+C24+C29</f>
        <v>54.96000000000001</v>
      </c>
      <c r="D30" s="5">
        <f t="shared" si="3"/>
        <v>119.00000000000001</v>
      </c>
      <c r="E30" s="5">
        <f t="shared" si="3"/>
        <v>209.25</v>
      </c>
      <c r="F30" s="5">
        <f t="shared" si="3"/>
        <v>1627.8</v>
      </c>
      <c r="G30" s="5">
        <f t="shared" si="3"/>
        <v>0.889</v>
      </c>
      <c r="H30" s="5">
        <f t="shared" si="3"/>
        <v>31.169999999999998</v>
      </c>
      <c r="I30" s="5">
        <f t="shared" si="3"/>
        <v>1.7000000000000002</v>
      </c>
      <c r="J30" s="5">
        <f t="shared" si="3"/>
        <v>6.229</v>
      </c>
      <c r="K30" s="5">
        <f t="shared" si="3"/>
        <v>883.5199999999999</v>
      </c>
      <c r="L30" s="5">
        <f t="shared" si="3"/>
        <v>124.05</v>
      </c>
      <c r="M30" s="5">
        <f t="shared" si="3"/>
        <v>199.45999999999998</v>
      </c>
      <c r="N30" s="5">
        <f t="shared" si="3"/>
        <v>8.129999999999999</v>
      </c>
      <c r="O30" s="5">
        <f>F30/2713*100</f>
        <v>60</v>
      </c>
    </row>
  </sheetData>
  <sheetProtection/>
  <mergeCells count="9">
    <mergeCell ref="A25:O25"/>
    <mergeCell ref="G7:J7"/>
    <mergeCell ref="K7:N7"/>
    <mergeCell ref="O7:O8"/>
    <mergeCell ref="A16:O16"/>
    <mergeCell ref="A9:O9"/>
    <mergeCell ref="A7:A8"/>
    <mergeCell ref="C7:E7"/>
    <mergeCell ref="F7:F8"/>
  </mergeCells>
  <printOptions/>
  <pageMargins left="0.25" right="0.25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zoomScalePageLayoutView="0" workbookViewId="0" topLeftCell="A10">
      <selection activeCell="A18" sqref="A18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36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18" t="s">
        <v>136</v>
      </c>
      <c r="B10" s="18">
        <v>100</v>
      </c>
      <c r="C10" s="19">
        <v>8</v>
      </c>
      <c r="D10" s="19">
        <v>9</v>
      </c>
      <c r="E10" s="19">
        <v>31</v>
      </c>
      <c r="F10" s="19">
        <v>155.7</v>
      </c>
      <c r="G10" s="18">
        <v>0.142</v>
      </c>
      <c r="H10" s="20">
        <v>1.1</v>
      </c>
      <c r="I10" s="18">
        <v>0.1</v>
      </c>
      <c r="J10" s="18">
        <v>2.356</v>
      </c>
      <c r="K10" s="18">
        <v>117.86</v>
      </c>
      <c r="L10" s="18">
        <v>3</v>
      </c>
      <c r="M10" s="18">
        <v>44.58</v>
      </c>
      <c r="N10" s="18">
        <v>1.316</v>
      </c>
      <c r="O10" s="2"/>
    </row>
    <row r="11" spans="1:15" ht="12.75">
      <c r="A11" s="18" t="s">
        <v>137</v>
      </c>
      <c r="B11" s="18">
        <v>180</v>
      </c>
      <c r="C11" s="28">
        <v>1.4</v>
      </c>
      <c r="D11" s="28">
        <v>7</v>
      </c>
      <c r="E11" s="23">
        <v>21.8</v>
      </c>
      <c r="F11" s="23">
        <v>118</v>
      </c>
      <c r="G11" s="22">
        <v>0.09</v>
      </c>
      <c r="H11" s="22">
        <v>0.54</v>
      </c>
      <c r="I11" s="22">
        <v>0.1</v>
      </c>
      <c r="J11" s="23">
        <v>1.8</v>
      </c>
      <c r="K11" s="22">
        <v>79.56</v>
      </c>
      <c r="L11" s="23">
        <v>7.8</v>
      </c>
      <c r="M11" s="23">
        <v>15.12</v>
      </c>
      <c r="N11" s="23">
        <v>1.08</v>
      </c>
      <c r="O11" s="2"/>
    </row>
    <row r="12" spans="1:15" ht="12.75">
      <c r="A12" s="18" t="s">
        <v>76</v>
      </c>
      <c r="B12" s="18">
        <v>80</v>
      </c>
      <c r="C12" s="29">
        <v>11</v>
      </c>
      <c r="D12" s="22">
        <v>15</v>
      </c>
      <c r="E12" s="20">
        <v>2.6</v>
      </c>
      <c r="F12" s="18">
        <v>159.4</v>
      </c>
      <c r="G12" s="18">
        <v>0.071</v>
      </c>
      <c r="H12" s="18">
        <v>0.29</v>
      </c>
      <c r="I12" s="18">
        <v>0.1</v>
      </c>
      <c r="J12" s="18">
        <v>1.139</v>
      </c>
      <c r="K12" s="18">
        <v>372.36</v>
      </c>
      <c r="L12" s="20">
        <v>9.8</v>
      </c>
      <c r="M12" s="18">
        <v>20.79</v>
      </c>
      <c r="N12" s="18">
        <v>1</v>
      </c>
      <c r="O12" s="2"/>
    </row>
    <row r="13" spans="1:15" ht="12.75">
      <c r="A13" s="18" t="s">
        <v>68</v>
      </c>
      <c r="B13" s="18">
        <v>200</v>
      </c>
      <c r="C13" s="29">
        <v>0.13</v>
      </c>
      <c r="D13" s="22">
        <v>0.02</v>
      </c>
      <c r="E13" s="18">
        <v>7.61</v>
      </c>
      <c r="F13" s="18">
        <v>29.5</v>
      </c>
      <c r="G13" s="18">
        <v>0</v>
      </c>
      <c r="H13" s="18">
        <v>0.01</v>
      </c>
      <c r="I13" s="18">
        <v>0.1</v>
      </c>
      <c r="J13" s="18">
        <v>0</v>
      </c>
      <c r="K13" s="18">
        <v>4.02</v>
      </c>
      <c r="L13" s="20">
        <v>4.89</v>
      </c>
      <c r="M13" s="18">
        <v>2.62</v>
      </c>
      <c r="N13" s="18">
        <v>0.4</v>
      </c>
      <c r="O13" s="2"/>
    </row>
    <row r="14" spans="1:15" ht="12.75">
      <c r="A14" s="18" t="s">
        <v>55</v>
      </c>
      <c r="B14" s="18">
        <v>120</v>
      </c>
      <c r="C14" s="18">
        <v>0.4</v>
      </c>
      <c r="D14" s="18">
        <v>0.3</v>
      </c>
      <c r="E14" s="20">
        <v>10.3</v>
      </c>
      <c r="F14" s="18">
        <v>27</v>
      </c>
      <c r="G14" s="18">
        <v>0.02</v>
      </c>
      <c r="H14" s="18">
        <v>5</v>
      </c>
      <c r="I14" s="18">
        <v>0</v>
      </c>
      <c r="J14" s="18">
        <v>0.4</v>
      </c>
      <c r="K14" s="18">
        <v>19</v>
      </c>
      <c r="L14" s="18">
        <v>6</v>
      </c>
      <c r="M14" s="18">
        <v>12</v>
      </c>
      <c r="N14" s="20">
        <v>1.3</v>
      </c>
      <c r="O14" s="2"/>
    </row>
    <row r="15" spans="1:15" ht="12.75">
      <c r="A15" s="18" t="s">
        <v>49</v>
      </c>
      <c r="B15" s="18">
        <v>32</v>
      </c>
      <c r="C15" s="29">
        <v>2.1</v>
      </c>
      <c r="D15" s="22">
        <v>0.4</v>
      </c>
      <c r="E15" s="20">
        <v>10.9</v>
      </c>
      <c r="F15" s="22">
        <v>53</v>
      </c>
      <c r="G15" s="18">
        <v>0.064</v>
      </c>
      <c r="H15" s="18">
        <v>0</v>
      </c>
      <c r="I15" s="18">
        <v>0.1</v>
      </c>
      <c r="J15" s="18">
        <v>0.704</v>
      </c>
      <c r="K15" s="20">
        <v>11.2</v>
      </c>
      <c r="L15" s="20">
        <v>10.6</v>
      </c>
      <c r="M15" s="20">
        <v>15.04</v>
      </c>
      <c r="N15" s="18">
        <v>0.2</v>
      </c>
      <c r="O15" s="2"/>
    </row>
    <row r="16" spans="1:15" s="1" customFormat="1" ht="12.75">
      <c r="A16" s="8" t="s">
        <v>18</v>
      </c>
      <c r="B16" s="8"/>
      <c r="C16" s="15">
        <f>SUM(C10+C11+C12+C13+C14+C15)</f>
        <v>23.029999999999998</v>
      </c>
      <c r="D16" s="8">
        <f>SUM(D10+D11+D12+D13+D14+D15)</f>
        <v>31.72</v>
      </c>
      <c r="E16" s="15">
        <f>SUM(E10+E11+E12+E13+E14+E15)</f>
        <v>84.21000000000001</v>
      </c>
      <c r="F16" s="8">
        <f>SUM(F10+F11+F12+F13+F14+F15)</f>
        <v>542.6</v>
      </c>
      <c r="G16" s="8">
        <f>SUM(G10+G11+G12+G13+G14+G15)</f>
        <v>0.387</v>
      </c>
      <c r="H16" s="15">
        <f aca="true" t="shared" si="0" ref="H16:N16">SUM(H10:H15)</f>
        <v>6.94</v>
      </c>
      <c r="I16" s="8">
        <f t="shared" si="0"/>
        <v>0.5</v>
      </c>
      <c r="J16" s="8">
        <f t="shared" si="0"/>
        <v>6.399</v>
      </c>
      <c r="K16" s="8">
        <f t="shared" si="0"/>
        <v>604</v>
      </c>
      <c r="L16" s="8">
        <f t="shared" si="0"/>
        <v>42.09</v>
      </c>
      <c r="M16" s="8">
        <f t="shared" si="0"/>
        <v>110.15</v>
      </c>
      <c r="N16" s="8">
        <f t="shared" si="0"/>
        <v>5.296</v>
      </c>
      <c r="O16" s="8">
        <f>F16/2713*100</f>
        <v>20</v>
      </c>
    </row>
    <row r="17" spans="1:15" ht="12.75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18" t="s">
        <v>141</v>
      </c>
      <c r="B18" s="18">
        <v>100</v>
      </c>
      <c r="C18" s="28">
        <v>1</v>
      </c>
      <c r="D18" s="28">
        <v>4</v>
      </c>
      <c r="E18" s="28">
        <v>8</v>
      </c>
      <c r="F18" s="28">
        <v>98</v>
      </c>
      <c r="G18" s="22">
        <v>0.02</v>
      </c>
      <c r="H18" s="22">
        <v>18.8</v>
      </c>
      <c r="I18" s="22">
        <v>0</v>
      </c>
      <c r="J18" s="22">
        <v>0</v>
      </c>
      <c r="K18" s="22">
        <v>20.4</v>
      </c>
      <c r="L18" s="22">
        <v>0</v>
      </c>
      <c r="M18" s="22">
        <v>0</v>
      </c>
      <c r="N18" s="22">
        <v>0.81</v>
      </c>
      <c r="O18" s="2"/>
    </row>
    <row r="19" spans="1:15" ht="12.75">
      <c r="A19" s="18" t="s">
        <v>56</v>
      </c>
      <c r="B19" s="18">
        <v>250</v>
      </c>
      <c r="C19" s="23">
        <v>3.5</v>
      </c>
      <c r="D19" s="23">
        <v>4.3</v>
      </c>
      <c r="E19" s="23">
        <v>4.5</v>
      </c>
      <c r="F19" s="22">
        <v>170.3</v>
      </c>
      <c r="G19" s="22">
        <v>0.04</v>
      </c>
      <c r="H19" s="23">
        <v>2.3</v>
      </c>
      <c r="I19" s="22">
        <v>0.1</v>
      </c>
      <c r="J19" s="22">
        <v>1.885</v>
      </c>
      <c r="K19" s="23">
        <v>18.3</v>
      </c>
      <c r="L19" s="23">
        <v>6.3</v>
      </c>
      <c r="M19" s="22">
        <v>16.65</v>
      </c>
      <c r="N19" s="22">
        <v>0.47</v>
      </c>
      <c r="O19" s="2"/>
    </row>
    <row r="20" spans="1:15" ht="12.75">
      <c r="A20" s="18" t="s">
        <v>96</v>
      </c>
      <c r="B20" s="18">
        <v>100</v>
      </c>
      <c r="C20" s="28">
        <v>15</v>
      </c>
      <c r="D20" s="28">
        <v>16</v>
      </c>
      <c r="E20" s="28">
        <v>12.9</v>
      </c>
      <c r="F20" s="28">
        <v>108</v>
      </c>
      <c r="G20" s="22">
        <v>0.21</v>
      </c>
      <c r="H20" s="22">
        <v>0.01</v>
      </c>
      <c r="I20" s="22">
        <v>0</v>
      </c>
      <c r="J20" s="22">
        <v>0</v>
      </c>
      <c r="K20" s="23">
        <v>31.08</v>
      </c>
      <c r="L20" s="22">
        <v>0</v>
      </c>
      <c r="M20" s="22">
        <v>0</v>
      </c>
      <c r="N20" s="22">
        <v>0.91</v>
      </c>
      <c r="O20" s="2"/>
    </row>
    <row r="21" spans="1:15" ht="12.75">
      <c r="A21" s="18" t="s">
        <v>72</v>
      </c>
      <c r="B21" s="18">
        <v>180</v>
      </c>
      <c r="C21" s="23">
        <v>1.6</v>
      </c>
      <c r="D21" s="23">
        <v>2.3</v>
      </c>
      <c r="E21" s="23">
        <v>9.5</v>
      </c>
      <c r="F21" s="23">
        <v>106</v>
      </c>
      <c r="G21" s="22">
        <v>0.12</v>
      </c>
      <c r="H21" s="22">
        <v>0.07</v>
      </c>
      <c r="I21" s="22">
        <v>0.2</v>
      </c>
      <c r="J21" s="22">
        <v>0.02</v>
      </c>
      <c r="K21" s="22">
        <v>28.82</v>
      </c>
      <c r="L21" s="22">
        <v>8.66</v>
      </c>
      <c r="M21" s="22">
        <v>24.11</v>
      </c>
      <c r="N21" s="22">
        <v>0.1</v>
      </c>
      <c r="O21" s="2"/>
    </row>
    <row r="22" spans="1:15" ht="12.75">
      <c r="A22" s="18" t="s">
        <v>47</v>
      </c>
      <c r="B22" s="18">
        <v>200</v>
      </c>
      <c r="C22" s="34">
        <v>0</v>
      </c>
      <c r="D22" s="34">
        <v>0</v>
      </c>
      <c r="E22" s="22">
        <v>9.98</v>
      </c>
      <c r="F22" s="22">
        <v>89</v>
      </c>
      <c r="G22" s="22">
        <v>0</v>
      </c>
      <c r="H22" s="22">
        <v>0</v>
      </c>
      <c r="I22" s="23">
        <v>0</v>
      </c>
      <c r="J22" s="22">
        <v>0</v>
      </c>
      <c r="K22" s="22">
        <v>0.2</v>
      </c>
      <c r="L22" s="22">
        <v>0</v>
      </c>
      <c r="M22" s="22">
        <v>0</v>
      </c>
      <c r="N22" s="22">
        <v>0.03</v>
      </c>
      <c r="O22" s="2"/>
    </row>
    <row r="23" spans="1:15" ht="12.75">
      <c r="A23" s="18" t="s">
        <v>48</v>
      </c>
      <c r="B23" s="18">
        <v>60</v>
      </c>
      <c r="C23" s="23">
        <v>4.6</v>
      </c>
      <c r="D23" s="22">
        <v>0.5</v>
      </c>
      <c r="E23" s="22">
        <v>28</v>
      </c>
      <c r="F23" s="22">
        <v>182.2</v>
      </c>
      <c r="G23" s="22">
        <v>0.01</v>
      </c>
      <c r="H23" s="22">
        <v>0.01</v>
      </c>
      <c r="I23" s="23">
        <v>0</v>
      </c>
      <c r="J23" s="22">
        <v>0</v>
      </c>
      <c r="K23" s="22">
        <v>20</v>
      </c>
      <c r="L23" s="22">
        <v>23</v>
      </c>
      <c r="M23" s="22">
        <v>0</v>
      </c>
      <c r="N23" s="22">
        <v>0.5</v>
      </c>
      <c r="O23" s="2"/>
    </row>
    <row r="24" spans="1:15" ht="12.75">
      <c r="A24" s="18" t="s">
        <v>64</v>
      </c>
      <c r="B24" s="18">
        <v>40</v>
      </c>
      <c r="C24" s="23">
        <v>3.1</v>
      </c>
      <c r="D24" s="22">
        <v>0.6</v>
      </c>
      <c r="E24" s="23">
        <v>15.1</v>
      </c>
      <c r="F24" s="22">
        <v>60.4</v>
      </c>
      <c r="G24" s="22">
        <v>0.064</v>
      </c>
      <c r="H24" s="22">
        <v>0</v>
      </c>
      <c r="I24" s="22">
        <v>0.1</v>
      </c>
      <c r="J24" s="22">
        <v>0.704</v>
      </c>
      <c r="K24" s="23">
        <v>11.2</v>
      </c>
      <c r="L24" s="23">
        <v>10.6</v>
      </c>
      <c r="M24" s="23">
        <v>15.04</v>
      </c>
      <c r="N24" s="22">
        <v>0.2</v>
      </c>
      <c r="O24" s="2"/>
    </row>
    <row r="25" spans="1:15" s="1" customFormat="1" ht="12.75">
      <c r="A25" s="8" t="s">
        <v>21</v>
      </c>
      <c r="B25" s="8"/>
      <c r="C25" s="8">
        <f aca="true" t="shared" si="1" ref="C25:N25">C18+C19+C20+C21+C22+C23+C24</f>
        <v>28.800000000000004</v>
      </c>
      <c r="D25" s="8">
        <f t="shared" si="1"/>
        <v>27.700000000000003</v>
      </c>
      <c r="E25" s="8">
        <f t="shared" si="1"/>
        <v>87.97999999999999</v>
      </c>
      <c r="F25" s="8">
        <f t="shared" si="1"/>
        <v>813.9</v>
      </c>
      <c r="G25" s="8">
        <f t="shared" si="1"/>
        <v>0.464</v>
      </c>
      <c r="H25" s="8">
        <f t="shared" si="1"/>
        <v>21.190000000000005</v>
      </c>
      <c r="I25" s="8">
        <f t="shared" si="1"/>
        <v>0.4</v>
      </c>
      <c r="J25" s="8">
        <f t="shared" si="1"/>
        <v>2.609</v>
      </c>
      <c r="K25" s="8">
        <f t="shared" si="1"/>
        <v>130</v>
      </c>
      <c r="L25" s="8">
        <f t="shared" si="1"/>
        <v>48.56</v>
      </c>
      <c r="M25" s="8">
        <f t="shared" si="1"/>
        <v>55.8</v>
      </c>
      <c r="N25" s="8">
        <f t="shared" si="1"/>
        <v>3.02</v>
      </c>
      <c r="O25" s="8">
        <f>F25/2713*100</f>
        <v>30</v>
      </c>
    </row>
    <row r="26" spans="1:15" ht="12.75">
      <c r="A26" s="44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12.75">
      <c r="A27" s="18" t="s">
        <v>97</v>
      </c>
      <c r="B27" s="18">
        <v>200</v>
      </c>
      <c r="C27" s="23">
        <v>2.9</v>
      </c>
      <c r="D27" s="23">
        <v>2.1</v>
      </c>
      <c r="E27" s="23">
        <v>8</v>
      </c>
      <c r="F27" s="23">
        <v>190</v>
      </c>
      <c r="G27" s="23">
        <v>0.08</v>
      </c>
      <c r="H27" s="23">
        <v>1.4</v>
      </c>
      <c r="I27" s="23">
        <v>0</v>
      </c>
      <c r="J27" s="23">
        <v>0</v>
      </c>
      <c r="K27" s="23">
        <v>240</v>
      </c>
      <c r="L27" s="23">
        <v>1</v>
      </c>
      <c r="M27" s="23">
        <v>28</v>
      </c>
      <c r="N27" s="23">
        <v>0.2</v>
      </c>
      <c r="O27" s="2"/>
    </row>
    <row r="28" spans="1:15" ht="12.75">
      <c r="A28" s="18" t="s">
        <v>98</v>
      </c>
      <c r="B28" s="18">
        <v>15</v>
      </c>
      <c r="C28" s="23">
        <v>0.7</v>
      </c>
      <c r="D28" s="23">
        <v>0.4</v>
      </c>
      <c r="E28" s="23">
        <v>11.7</v>
      </c>
      <c r="F28" s="23">
        <v>81.3</v>
      </c>
      <c r="G28" s="23">
        <v>0.012</v>
      </c>
      <c r="H28" s="23">
        <v>0</v>
      </c>
      <c r="I28" s="23">
        <v>0</v>
      </c>
      <c r="J28" s="23">
        <v>0</v>
      </c>
      <c r="K28" s="23">
        <v>1.35</v>
      </c>
      <c r="L28" s="23">
        <v>1</v>
      </c>
      <c r="M28" s="23">
        <v>0</v>
      </c>
      <c r="N28" s="23">
        <v>0</v>
      </c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6" t="s">
        <v>23</v>
      </c>
      <c r="B30" s="7"/>
      <c r="C30" s="7">
        <f aca="true" t="shared" si="2" ref="C30:N30">C27+C28+C29</f>
        <v>3.5999999999999996</v>
      </c>
      <c r="D30" s="7">
        <f t="shared" si="2"/>
        <v>2.5</v>
      </c>
      <c r="E30" s="7">
        <f t="shared" si="2"/>
        <v>19.7</v>
      </c>
      <c r="F30" s="7">
        <f t="shared" si="2"/>
        <v>271.3</v>
      </c>
      <c r="G30" s="7">
        <f t="shared" si="2"/>
        <v>0.092</v>
      </c>
      <c r="H30" s="7">
        <f t="shared" si="2"/>
        <v>1.4</v>
      </c>
      <c r="I30" s="7">
        <f t="shared" si="2"/>
        <v>0</v>
      </c>
      <c r="J30" s="7">
        <f t="shared" si="2"/>
        <v>0</v>
      </c>
      <c r="K30" s="7">
        <f t="shared" si="2"/>
        <v>241.35</v>
      </c>
      <c r="L30" s="7">
        <f t="shared" si="2"/>
        <v>2</v>
      </c>
      <c r="M30" s="7">
        <f t="shared" si="2"/>
        <v>28</v>
      </c>
      <c r="N30" s="7">
        <f t="shared" si="2"/>
        <v>0.2</v>
      </c>
      <c r="O30" s="7">
        <f>F30/2713*100</f>
        <v>10</v>
      </c>
    </row>
    <row r="31" spans="1:15" ht="18" customHeight="1">
      <c r="A31" s="5" t="s">
        <v>24</v>
      </c>
      <c r="B31" s="5"/>
      <c r="C31" s="5">
        <f aca="true" t="shared" si="3" ref="C31:N31">C16+C25+C30</f>
        <v>55.43</v>
      </c>
      <c r="D31" s="5">
        <f t="shared" si="3"/>
        <v>61.92</v>
      </c>
      <c r="E31" s="5">
        <f t="shared" si="3"/>
        <v>191.89</v>
      </c>
      <c r="F31" s="5">
        <f t="shared" si="3"/>
        <v>1627.8</v>
      </c>
      <c r="G31" s="5">
        <f t="shared" si="3"/>
        <v>0.943</v>
      </c>
      <c r="H31" s="5">
        <f t="shared" si="3"/>
        <v>29.530000000000005</v>
      </c>
      <c r="I31" s="5">
        <f t="shared" si="3"/>
        <v>0.9</v>
      </c>
      <c r="J31" s="5">
        <f t="shared" si="3"/>
        <v>9.008</v>
      </c>
      <c r="K31" s="5">
        <f t="shared" si="3"/>
        <v>975.35</v>
      </c>
      <c r="L31" s="5">
        <f t="shared" si="3"/>
        <v>92.65</v>
      </c>
      <c r="M31" s="5">
        <f t="shared" si="3"/>
        <v>193.95</v>
      </c>
      <c r="N31" s="5">
        <f t="shared" si="3"/>
        <v>8.516</v>
      </c>
      <c r="O31" s="5">
        <f>F31/2713*100</f>
        <v>60</v>
      </c>
    </row>
  </sheetData>
  <sheetProtection/>
  <mergeCells count="10">
    <mergeCell ref="A26:O26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9"/>
  <sheetViews>
    <sheetView zoomScalePageLayoutView="0" workbookViewId="0" topLeftCell="A4">
      <selection activeCell="C26" sqref="C26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100</v>
      </c>
    </row>
    <row r="4" ht="12.75">
      <c r="A4" t="s">
        <v>0</v>
      </c>
    </row>
    <row r="5" spans="2:4" ht="12.75">
      <c r="B5" s="56" t="s">
        <v>26</v>
      </c>
      <c r="C5" s="56"/>
      <c r="D5" s="56"/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2"/>
      <c r="B10" s="2"/>
      <c r="C10" s="2">
        <f>1день!C10+'2 день'!C10+'3 день '!C10+'4 день  '!C10+'5 день'!C10+'6 день '!C10+'7 день'!C10+'8 день '!C10+'9 день '!C10+'10 день '!C10</f>
        <v>89.26</v>
      </c>
      <c r="D10" s="40">
        <f>SUM(1день!D10+'2 день'!D10+'3 день '!D10+'4 день  '!D10+'5 день'!D10+'6 день '!D10+'7 день'!D10+'8 день '!D10+'9 день '!D10+'10 день '!D10)</f>
        <v>85.08</v>
      </c>
      <c r="E10" s="2">
        <f>1день!E10+'2 день'!E10+'3 день '!E10+'4 день  '!E10+'5 день'!E10+'6 день '!E10+'7 день'!E10+'8 день '!E10+'9 день '!E10+'10 день '!E10</f>
        <v>213.46</v>
      </c>
      <c r="F10" s="2">
        <f>1день!F10+'2 день'!F10+'3 день '!F10+'4 день  '!F10+'5 день'!F10+'6 день '!F10+'7 день'!F10+'8 день '!F10+'9 день '!F10+'10 день '!F10</f>
        <v>1926.9</v>
      </c>
      <c r="G10" s="2">
        <f>1день!G10+'2 день'!G10+'3 день '!G10+'4 день  '!G10+'5 день'!G10+'6 день '!G10+'7 день'!G10+'8 день '!G10+'9 день '!G10+'10 день '!G10</f>
        <v>1.5599999999999998</v>
      </c>
      <c r="H10" s="2">
        <f>1день!H10+'2 день'!H10+'3 день '!H10+'4 день  '!H10+'5 день'!H10+'6 день '!H10+'7 день'!H10+'8 день '!H10+'9 день '!H10+'10 день '!H10</f>
        <v>10.17</v>
      </c>
      <c r="I10" s="2">
        <f>1день!I10+'2 день'!I10+'3 день '!I10+'4 день  '!I10+'5 день'!I10+'6 день '!I10+'7 день'!I10+'8 день '!I10+'9 день '!I10+'10 день '!I10</f>
        <v>0.71</v>
      </c>
      <c r="J10" s="2">
        <f>1день!J10+'2 день'!J10+'3 день '!J10+'4 день  '!J10+'5 день'!J10+'6 день '!J10+'7 день'!J10+'8 день '!J10+'9 день '!J10+'10 день '!J10</f>
        <v>15.263999999999998</v>
      </c>
      <c r="K10" s="2">
        <f>1день!K10+'2 день'!K10+'3 день '!K10+'4 день  '!K10+'5 день'!K10+'6 день '!K10+'7 день'!K10+'8 день '!K10+'9 день '!K10+'10 день '!K10</f>
        <v>864.4399999999999</v>
      </c>
      <c r="L10" s="2">
        <f>1день!L10+'2 день'!L10+'3 день '!L10+'4 день  '!L10+'5 день'!L10+'6 день '!L10+'7 день'!L10+'8 день '!L10+'9 день '!L10+'10 день '!L10</f>
        <v>131</v>
      </c>
      <c r="M10" s="2">
        <f>1день!M10+'2 день'!M10+'3 день '!M10+'4 день  '!M10+'5 день'!M10+'6 день '!M10+'7 день'!M10+'8 день '!M10+'9 день '!M10+'10 день '!M10</f>
        <v>735.8000000000001</v>
      </c>
      <c r="N10" s="2">
        <f>1день!N10+'2 день'!N10+'3 день '!N10+'4 день  '!N10+'5 день'!N10+'6 день '!N10+'7 день'!N10+'8 день '!N10+'9 день '!N10+'10 день '!N10</f>
        <v>10.556000000000001</v>
      </c>
      <c r="O10" s="2"/>
    </row>
    <row r="11" spans="1:15" ht="12.75">
      <c r="A11" s="2"/>
      <c r="B11" s="2"/>
      <c r="C11" s="2">
        <f>SUM(1день!C11+'2 день'!C11+'3 день '!C11+'4 день  '!C11+'5 день'!C11+'6 день '!C11+'7 день'!C11+'8 день '!C11+'9 день '!C11+'10 день '!C11)</f>
        <v>52.239999999999995</v>
      </c>
      <c r="D11" s="40">
        <f>SUM(1день!D11+'2 день'!D11+'3 день '!D11+'4 день  '!D11+'5 день'!D11+'6 день '!D11+'7 день'!D11+'8 день '!D11+'9 день '!D11+'10 день '!D11)</f>
        <v>150.32</v>
      </c>
      <c r="E11" s="2">
        <f>SUM(1день!E11+'2 день'!E11+'3 день '!E11+'4 день  '!E11+'5 день'!E11+'6 день '!E11+'7 день'!E11+'8 день '!E11+'9 день '!E11+'10 день '!E11)</f>
        <v>91.66</v>
      </c>
      <c r="F11" s="2">
        <f>SUM(1день!F11+'2 день'!F11+'3 день '!F11+'4 день  '!F11+'5 день'!F11+'6 день '!F11+'7 день'!F11+'8 день '!F11+'9 день '!F11+'10 день '!F11)</f>
        <v>1184.8000000000002</v>
      </c>
      <c r="G11" s="2">
        <f>SUM(1день!G11+'2 день'!G11+'3 день '!G11+'4 день  '!G11+'5 день'!G11+'6 день '!G11+'7 день'!G11+'8 день '!G11+'9 день '!G11+'10 день '!G11)</f>
        <v>0.7539999999999999</v>
      </c>
      <c r="H11" s="2">
        <f>1день!H11+'2 день'!H11+'3 день '!H11+'4 день  '!H11+'5 день'!H11+'6 день '!H11+'7 день'!H11+'8 день '!H11+'9 день '!H11+'10 день '!H11</f>
        <v>8.14</v>
      </c>
      <c r="I11" s="2">
        <f>1день!I11+'2 день'!I11+'3 день '!I11+'4 день  '!I11+'5 день'!I11+'6 день '!H11+'7 день'!I11+'8 день '!I11+'9 день '!I11+'10 день '!I11</f>
        <v>29.01</v>
      </c>
      <c r="J11" s="2">
        <f>1день!J11+'2 день'!J11+'3 день '!J11+'4 день  '!J11+'5 день'!J11+'6 день '!J11+'7 день'!J11+'8 день '!J11+'9 день '!J11+'10 день '!J11</f>
        <v>56.516999999999996</v>
      </c>
      <c r="K11" s="2">
        <f>1день!K11+'2 день'!K11+'3 день '!K11+'4 день  '!K11+'5 день'!K11+'6 день '!K11+'7 день'!K11+'8 день '!K11+'9 день '!K11+'10 день '!K11</f>
        <v>1198.05</v>
      </c>
      <c r="L11" s="2">
        <f>1день!L11+'2 день'!L11+'3 день '!L11+'4 день  '!L11+'5 день'!L11+'6 день '!L11+'7 день'!L11+'8 день '!L11+'9 день '!L11+'10 день '!L11</f>
        <v>188.98000000000002</v>
      </c>
      <c r="M11" s="2">
        <f>1день!M11+'2 день'!M11+'3 день '!M11+'4 день  '!M11+'5 день'!M11+'6 день '!V11+'7 день'!M11+'8 день '!M11+'9 день '!M11+'10 день '!M11</f>
        <v>165.54</v>
      </c>
      <c r="N11" s="2">
        <f>1день!N11+'2 день'!N11+'3 день '!N11+'4 день  '!N11+'5 день'!N11+'6 день '!N11+'7 день'!N11+'8 день '!N11+'9 день '!N11+'10 день '!N11</f>
        <v>7.3500000000000005</v>
      </c>
      <c r="O11" s="2"/>
    </row>
    <row r="12" spans="1:15" ht="12.75">
      <c r="A12" s="2"/>
      <c r="B12" s="2"/>
      <c r="C12" s="40">
        <f>SUM(1день!C12+'2 день'!C12+'3 день '!C12+'4 день  '!C12+'5 день'!C12+'6 день '!C12+'7 день'!C12+'8 день '!C12+'9 день '!C12+'10 день '!C12)</f>
        <v>32.230000000000004</v>
      </c>
      <c r="D12" s="2">
        <f>SUM(1день!D12+'2 день'!D12+'3 день '!D12+'4 день  '!D12+'5 день'!D12+'6 день '!D12+'7 день'!D12+'8 день '!D12+'9 день '!D12+'10 день '!D12)</f>
        <v>34.58</v>
      </c>
      <c r="E12" s="40">
        <f>SUM(1день!E12+'2 день'!E12+'3 день '!E12+'4 день  '!E12+'5 день'!E12+'6 день '!E12+'7 день'!E12+'8 день '!E12+'9 день '!E12+'10 день '!E12)</f>
        <v>149.45000000000002</v>
      </c>
      <c r="F12" s="2">
        <f>SUM(1день!F12+'2 день'!F12+'3 день '!F12+'4 день  '!F12+'5 день'!F12+'6 день '!F12+'7 день'!F12+'8 день '!F12+'9 день '!F12+'10 день '!F12)</f>
        <v>692.1999999999999</v>
      </c>
      <c r="G12" s="2">
        <f>1день!G12+'2 день'!G12+'3 день '!G13+'4 день  '!G12+'5 день'!G12+'6 день '!G11+'7 день'!G12+'8 день '!G12+'9 день '!G12+'10 день '!G13</f>
        <v>0.35100000000000003</v>
      </c>
      <c r="H12" s="2">
        <f>1день!H12+'2 день'!H12+'3 день '!H12+'4 день  '!H12+'5 день'!H12+'6 день '!H12+'7 день'!H12+'8 день '!H12+'9 день '!H12+'10 день '!H12</f>
        <v>5.169999999999999</v>
      </c>
      <c r="I12" s="2">
        <f>1день!I12+'2 день'!I12+'3 день '!I12+'4 день  '!I12+'5 день'!I12+'6 день '!I12+'7 день'!I12+'8 день '!I12+'9 день '!I12+'10 день '!I12</f>
        <v>0.8999999999999999</v>
      </c>
      <c r="J12" s="2">
        <f>1день!J12+'2 день'!J12+'3 день '!J12+'4 день  '!J12+'5 день'!J12+'6 день '!J12+'7 день'!J12+'8 день '!J12+'9 день '!J12+'10 день '!J12</f>
        <v>1.259</v>
      </c>
      <c r="K12" s="2">
        <f>1день!K12+'2 день'!K12+'3 день '!K12+'4 день  '!K12+'5 день'!K12+'6 день '!K12+'7 день'!K12+'8 день '!K12+'9 день '!K12+'10 день '!K12</f>
        <v>930.78</v>
      </c>
      <c r="L12" s="40">
        <f>1день!L12+'2 день'!L12+'3 день '!L12+'4 день  '!L12+'5 день'!L12+'6 день '!L12+'7 день'!L12+'8 день '!L12+'9 день '!L12+'10 день '!L12</f>
        <v>61.07000000000001</v>
      </c>
      <c r="M12" s="2">
        <f>1день!M12+'2 день'!M12+'3 день '!M12+'4 день  '!M12+'5 день'!M12+'6 день '!M12+'7 день'!M12+'8 день '!M12+'9 день '!M12+'10 день '!M12</f>
        <v>105.77000000000001</v>
      </c>
      <c r="N12" s="2">
        <f>1день!N12+'2 день'!N12+'3 день '!N12+'4 день  '!N12+'5 день'!N12+'6 день '!N12+'7 день'!N12+'8 день '!N12+'9 день '!N12+'10 день '!N12</f>
        <v>6.199999999999999</v>
      </c>
      <c r="O12" s="2"/>
    </row>
    <row r="13" spans="1:15" ht="12.75">
      <c r="A13" s="2"/>
      <c r="B13" s="2"/>
      <c r="C13" s="40">
        <f>SUM(1день!C13+'2 день'!C13+'3 день '!C13+'4 день  '!C13+'5 день'!C13+'6 день '!C13+'7 день'!C13+'8 день '!C13+'9 день '!C13+'10 день '!C13)</f>
        <v>29.13</v>
      </c>
      <c r="D13" s="2">
        <f>SUM(1день!D13+'2 день'!D13+'3 день '!D13+'4 день  '!D13+'5 день'!D13+'6 день '!D13+'7 день'!D13+'8 день '!D13+'9 день '!D13+'10 день '!D13)</f>
        <v>11.620000000000001</v>
      </c>
      <c r="E13" s="40">
        <f>SUM(1день!E13+'2 день'!E13+'3 день '!E13+'4 день  '!E13+'5 день'!E13+'6 день '!E13+'7 день'!E13+'8 день '!E13+'9 день '!E13+'10 день '!E13)</f>
        <v>158.71000000000004</v>
      </c>
      <c r="F13" s="2">
        <f>SUM(1день!F13+'2 день'!F13+'3 день '!F13+'4 день  '!F13+'5 день'!F13+'6 день '!F13+'7 день'!F13+'8 день '!F13+'9 день '!F13+'10 день '!F13)</f>
        <v>923.0999999999999</v>
      </c>
      <c r="G13" s="2">
        <f>1день!G13+'2 день'!G13+'3 день '!G13+'4 день  '!G13+'5 день'!G13+'6 день '!G13+'7 день'!G13+'8 день '!G13+'9 день '!G13+'10 день '!G13</f>
        <v>0.36300000000000004</v>
      </c>
      <c r="H13" s="2">
        <f>1день!H13+'2 день'!H13+'3 день '!H13+'4 день  '!H13+'5 день'!H13+'6 день '!H13+'7 день'!H13+'8 день '!H13+'9 день '!H13+'10 день '!H13</f>
        <v>28.340000000000007</v>
      </c>
      <c r="I13" s="2">
        <f>1день!I13+'2 день'!I13+'3 день '!I13+'4 день  '!I13+'5 день'!I13+'6 день '!I13+'7 день'!I13+'8 день '!I13+'9 день '!I13+'10 день '!I13</f>
        <v>0.6</v>
      </c>
      <c r="J13" s="2">
        <f>1день!J13+'2 день'!J13+'3 день '!J13+'4 день  '!J13+'5 день'!J13+'6 день '!J13+'7 день'!J13+'8 день '!J13+'9 день '!J13+'10 день '!J13</f>
        <v>3.4509999999999996</v>
      </c>
      <c r="K13" s="2">
        <f>1день!K13+'2 день'!K13+'3 день '!K13+'4 день  '!K13+'5 день'!K13+'6 день '!K13+'7 день'!K13+'8 день '!K13+'9 день '!K13+'10 день '!K13</f>
        <v>324.97999999999996</v>
      </c>
      <c r="L13" s="40">
        <f>1день!L13+'2 день'!L13+'3 день '!L13+'4 день  '!L13+'5 день'!L13+'6 день '!L13+'7 день'!L13+'8 день '!L13+'9 день '!L13+'10 день '!L13</f>
        <v>145.49</v>
      </c>
      <c r="M13" s="2">
        <f>1день!M13+'2 день'!M13+'3 день '!M13+'4 день  '!M13+'5 день'!M13+'6 день '!M13+'7 день'!M13+'8 день '!M13+'9 день '!M13+'10 день '!M13</f>
        <v>68.63</v>
      </c>
      <c r="N13" s="2">
        <f>1день!N13+'2 день'!N13+'3 день '!N13+'4 день  '!N13+'5 день'!N13+'6 день '!N13+'7 день'!N13+'8 день '!N13+'9 день '!N13+'10 день '!N13</f>
        <v>6.0200000000000005</v>
      </c>
      <c r="O13" s="2"/>
    </row>
    <row r="14" spans="1:15" ht="12.75">
      <c r="A14" s="2"/>
      <c r="B14" s="2"/>
      <c r="C14" s="40">
        <f>1день!C14+'2 день'!C14+'3 день '!C15+'4 день  '!C14+'5 день'!C14+'6 день '!C13+'7 день'!C14+'8 день '!C14+'9 день '!C14+'10 день '!C15</f>
        <v>15.4</v>
      </c>
      <c r="D14" s="40">
        <f>SUM(1день!D14+'2 день'!D14+'3 день '!D14+'4 день  '!D14+'5 день'!D14+'6 день '!D14+'7 день'!D14+'8 день '!D14+'9 день '!D14+'10 день '!D14)</f>
        <v>3.4999999999999996</v>
      </c>
      <c r="E14" s="40">
        <f>SUM(1день!E14+'2 день'!E14+'3 день '!E14+'4 день  '!E14+'5 день'!E14+'6 день '!E14+'7 день'!E14+'8 день '!E14+'9 день '!E14+'10 день '!E14)</f>
        <v>96</v>
      </c>
      <c r="F14" s="40">
        <f>SUM(1день!F14+'2 день'!F14+'3 день '!F14+'4 день  '!F14+'5 день'!F14+'6 день '!F14+'7 день'!F14+'8 день '!F14+'9 день '!F14+'10 день '!F14)</f>
        <v>437</v>
      </c>
      <c r="G14" s="40">
        <f>1день!G14+'2 день'!G14+'3 день '!G14+'4 день  '!G14+'5 день'!G14+'6 день '!G14+'7 день'!G14+'8 день '!G14+'9 день '!G14+'10 день '!G14</f>
        <v>0.39200000000000007</v>
      </c>
      <c r="H14" s="40">
        <f>1день!H14+'2 день'!H14+'3 день '!H14+'4 день  '!H14+'5 день'!H14+'6 день '!H14+'7 день'!H14+'8 день '!H14+'9 день '!H14+'10 день '!H14</f>
        <v>101.02000000000001</v>
      </c>
      <c r="I14" s="40">
        <f>1день!I14+'2 день'!I14+'3 день '!I14+'4 день  '!I14+'5 день'!I14+'6 день '!I14+'7 день'!I14+'8 день '!I14+'9 день '!I14+'10 день '!I14</f>
        <v>0.7</v>
      </c>
      <c r="J14" s="40">
        <f>1день!J14+'2 день'!J14+'3 день '!J14+'4 день  '!J14+'5 день'!J14+'6 день '!J14+'7 день'!J14+'8 день '!J14+'9 день '!J14+'10 день '!J14</f>
        <v>3.511999999999999</v>
      </c>
      <c r="K14" s="40">
        <f>1день!K14+'2 день'!K14+'3 день '!K14+'4 день  '!K14+'5 день'!K14+'6 день '!K14+'7 день'!K14+'8 день '!K14+'9 день '!K14+'10 день '!K14</f>
        <v>242.6</v>
      </c>
      <c r="L14" s="40">
        <f>1день!L14+'2 день'!L14+'3 день '!L14+'4 день  '!L14+'5 день'!L14+'6 день '!L14+'7 день'!L14+'8 день '!L14+'9 день '!L14+'10 день '!L14</f>
        <v>105.8</v>
      </c>
      <c r="M14" s="40">
        <f>1день!M14+'2 день'!M14+'3 день '!M14+'4 день  '!M14+'5 день'!M14+'6 день '!M14+'7 день'!M14+'8 день '!M14+'9 день '!M14+'10 день '!M14</f>
        <v>58.92</v>
      </c>
      <c r="N14" s="40">
        <f>1день!N14+'2 день'!N14+'3 день '!N14+'4 день  '!N14+'5 день'!N14+'6 день '!N14+'7 день'!N14+'8 день '!N14+'9 день '!N14+'10 день '!N14</f>
        <v>8.9</v>
      </c>
      <c r="O14" s="2"/>
    </row>
    <row r="15" spans="1:15" ht="12.75">
      <c r="A15" s="2"/>
      <c r="B15" s="2"/>
      <c r="C15" s="40">
        <f>SUM('2 день'!C15+'3 день '!C15+'7 день'!C15+'9 день '!C15+'10 день '!C15)</f>
        <v>5.5</v>
      </c>
      <c r="D15" s="40">
        <f>SUM('2 день'!D15+'3 день '!D15+'7 день'!D15+'9 день '!D15+'10 день '!D15)</f>
        <v>6.6000000000000005</v>
      </c>
      <c r="E15" s="40">
        <f>SUM('2 день'!E15+'3 день '!E15+'7 день'!E15+'9 день '!E15+'10 день '!E15)</f>
        <v>39.4</v>
      </c>
      <c r="F15" s="40">
        <f>SUM('2 день'!F15+'3 день '!F15+'7 день'!F15+'9 день '!F15+'10 день '!F15)</f>
        <v>235</v>
      </c>
      <c r="G15" s="40">
        <f>SUM('2 день'!G15+'3 день '!G15+'7 день'!G15+'9 день '!G15+'10 день '!G15)</f>
        <v>0.184</v>
      </c>
      <c r="H15" s="40">
        <f>SUM('2 день'!H15+'3 день '!H15+'7 день'!H15+'9 день '!H14+'10 день '!H14)</f>
        <v>37</v>
      </c>
      <c r="I15" s="40">
        <f>SUM('2 день'!I15+'3 день '!I15+'7 день'!I15+'9 день '!I15+'10 день '!I15)</f>
        <v>1.2200000000000002</v>
      </c>
      <c r="J15" s="40">
        <f>SUM('2 день'!J14+'3 день '!J14+'7 день'!J15+'9 день '!J15+'10 день '!J15)</f>
        <v>1.6079999999999999</v>
      </c>
      <c r="K15" s="40">
        <f>SUM('2 день'!K15+'3 день '!K15+'7 день'!K15+'9 день '!K15+'10 день '!K15)</f>
        <v>146.2</v>
      </c>
      <c r="L15" s="40">
        <f>SUM('2 день'!L15+'3 день '!L15+'7 день'!L15+'9 день '!L15+'10 день '!L15)</f>
        <v>94.6</v>
      </c>
      <c r="M15" s="40">
        <f>SUM('2 день'!M15+'7 день'!M15+'9 день '!M15+'10 день '!M15)</f>
        <v>50.94</v>
      </c>
      <c r="N15" s="40">
        <f>SUM('2 день'!N15+'3 день '!N15+'7 день'!N15+'9 день '!N15+'10 день '!N15)</f>
        <v>12.5</v>
      </c>
      <c r="O15" s="2"/>
    </row>
    <row r="16" spans="1:15" ht="12.75">
      <c r="A16" s="2"/>
      <c r="B16" s="2"/>
      <c r="C16" s="40">
        <f>SUM('7 день'!C16)</f>
        <v>0.4</v>
      </c>
      <c r="D16" s="40">
        <f>SUM('7 день'!D16)</f>
        <v>0.3</v>
      </c>
      <c r="E16" s="40">
        <f>SUM('7 день'!E16)</f>
        <v>10.3</v>
      </c>
      <c r="F16" s="40">
        <f>SUM('7 день'!F16)</f>
        <v>27</v>
      </c>
      <c r="G16" s="40">
        <f>SUM('7 день'!G16)</f>
        <v>0.02</v>
      </c>
      <c r="H16" s="40">
        <f>SUM('7 день'!H16)</f>
        <v>5</v>
      </c>
      <c r="I16" s="40">
        <f>SUM('7 день'!I16)</f>
        <v>0</v>
      </c>
      <c r="J16" s="40">
        <f>SUM('7 день'!J16)</f>
        <v>0.4</v>
      </c>
      <c r="K16" s="40">
        <f>SUM('7 день'!K16)</f>
        <v>19</v>
      </c>
      <c r="L16" s="40">
        <f>SUM('7 день'!L16)</f>
        <v>6</v>
      </c>
      <c r="M16" s="40">
        <f>SUM('7 день'!M16)</f>
        <v>12</v>
      </c>
      <c r="N16" s="40">
        <f>SUM('7 день'!N16)</f>
        <v>1.3</v>
      </c>
      <c r="O16" s="2"/>
    </row>
    <row r="17" spans="1:15" s="1" customFormat="1" ht="12.75">
      <c r="A17" s="8" t="s">
        <v>18</v>
      </c>
      <c r="B17" s="8"/>
      <c r="C17" s="15">
        <f>SUM(C10+C11+C12+C13+C14+C15+C16)</f>
        <v>224.16000000000003</v>
      </c>
      <c r="D17" s="15">
        <f aca="true" t="shared" si="0" ref="D17:N17">SUM(D10:D16)</f>
        <v>292</v>
      </c>
      <c r="E17" s="8">
        <f t="shared" si="0"/>
        <v>758.98</v>
      </c>
      <c r="F17" s="8">
        <f t="shared" si="0"/>
        <v>5426</v>
      </c>
      <c r="G17" s="8">
        <f t="shared" si="0"/>
        <v>3.6239999999999997</v>
      </c>
      <c r="H17" s="8">
        <f t="shared" si="0"/>
        <v>194.84000000000003</v>
      </c>
      <c r="I17" s="8">
        <f t="shared" si="0"/>
        <v>33.14</v>
      </c>
      <c r="J17" s="8">
        <f t="shared" si="0"/>
        <v>82.011</v>
      </c>
      <c r="K17" s="8">
        <f t="shared" si="0"/>
        <v>3726.0499999999993</v>
      </c>
      <c r="L17" s="8">
        <f t="shared" si="0"/>
        <v>732.9399999999999</v>
      </c>
      <c r="M17" s="8">
        <f t="shared" si="0"/>
        <v>1197.6000000000001</v>
      </c>
      <c r="N17" s="8">
        <f t="shared" si="0"/>
        <v>52.826</v>
      </c>
      <c r="O17" s="8">
        <f>F17/2713*100</f>
        <v>200</v>
      </c>
    </row>
    <row r="18" spans="1:15" ht="12.75">
      <c r="A18" s="45" t="s">
        <v>19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2.75">
      <c r="A19" s="2"/>
      <c r="B19" s="2"/>
      <c r="C19" s="40">
        <f>1день!C17+'2 день'!C18+'3 день '!C18+'4 день  '!C17+'5 день'!C17+'6 день '!C17+'7 день'!C19+'8 день '!C17+'9 день '!C18+'10 день '!C18</f>
        <v>43.35999999999999</v>
      </c>
      <c r="D19" s="2">
        <f>1день!D17+'2 день'!D18+'3 день '!D18+'4 день  '!D17+'5 день'!D17+'6 день '!D17+'7 день'!D19+'8 день '!D17+'9 день '!D18+'10 день '!D18</f>
        <v>53.440000000000005</v>
      </c>
      <c r="E19" s="2">
        <f>1день!E17+'2 день'!E18+'3 день '!E18+'4 день  '!E17+'5 день'!E17+'6 день '!E17+'7 день'!E19+'8 день '!E17+'9 день '!E18+'10 день '!E18</f>
        <v>95.02</v>
      </c>
      <c r="F19" s="2">
        <f>1день!F17+'2 день'!F18+'3 день '!F18+'4 день  '!F17+'5 день'!F17+'6 день '!F17+'7 день'!F19+'8 день '!F17+'9 день '!F18+'10 день '!F18</f>
        <v>1192.5</v>
      </c>
      <c r="G19" s="2">
        <f>1день!G17+'2 день'!G18+'3 день '!G18+'4 день  '!G17+'5 день'!G17+'6 день '!G17+'7 день'!G19+'8 день '!G17+'9 день '!G18+'10 день '!G18</f>
        <v>0.555</v>
      </c>
      <c r="H19" s="2">
        <f>1день!H17+'2 день'!H18+'3 день '!H18+'4 день  '!H17+'5 день'!H17+'6 день '!H17+'7 день'!H19+'8 день '!H17+'9 день '!H18+'10 день '!H18</f>
        <v>83.94</v>
      </c>
      <c r="I19" s="2">
        <f>1день!I17+'2 день'!I18+'3 день '!I18+'4 день  '!I17+'5 день'!I17+'6 день '!I17+'7 день'!I19+'8 день '!I17+'9 день '!I18+'10 день '!I18</f>
        <v>0.8999999999999999</v>
      </c>
      <c r="J19" s="2">
        <f>1день!J17+'2 день'!J18+'3 день '!J18+'4 день  '!J17+'5 день'!J17+'6 день '!J17+'7 день'!J19+'8 день '!J17+'9 день '!J18+'10 день '!J18</f>
        <v>7.723</v>
      </c>
      <c r="K19" s="2">
        <f>1день!K17+'2 день'!K18+'3 день '!K18+'4 день  '!K17+'5 день'!K17+'6 день '!K17+'7 день'!K19+'8 день '!K17+'9 день '!K18+'10 день '!K18</f>
        <v>404.27000000000004</v>
      </c>
      <c r="L19" s="2">
        <f>1день!L17+'2 день'!L18+'3 день '!L18+'4 день  '!L17+'5 день'!L17+'6 день '!L17+'7 день'!L19+'8 день '!L17+'9 день '!L18+'10 день '!L18</f>
        <v>97.73</v>
      </c>
      <c r="M19" s="2">
        <f>1день!M17+'2 день'!M18+'3 день '!M18+'4 день  '!M17+'5 день'!M17+'6 день '!M17+'7 день'!M19+'8 день '!M17+'9 день '!M18+'10 день '!M18</f>
        <v>170.46999999999997</v>
      </c>
      <c r="N19" s="2">
        <f>1день!N17+'2 день'!N18+'3 день '!N18+'4 день  '!N17+'5 день'!N17+'6 день '!N17+'7 день'!N19+'8 день '!N17+'9 день '!N18+'10 день '!N18</f>
        <v>11.677999999999999</v>
      </c>
      <c r="O19" s="2"/>
    </row>
    <row r="20" spans="1:15" ht="12.75">
      <c r="A20" s="2"/>
      <c r="B20" s="2"/>
      <c r="C20" s="2">
        <f>1день!C18+'2 день'!C19+'3 день '!C19+'4 день  '!C18+'5 день'!C18+'6 день '!C18+'7 день'!C20+'8 день '!C18+'9 день '!C19+'10 день '!C19</f>
        <v>51.3</v>
      </c>
      <c r="D20" s="2">
        <f>1день!D18+'2 день'!D19+'3 день '!D19+'4 день  '!D18+'5 день'!D18+'6 день '!D18+'7 день'!D20+'8 день '!D18+'9 день '!D19+'10 день '!D19</f>
        <v>70.2</v>
      </c>
      <c r="E20" s="2">
        <f>1день!E18+'2 день'!E19+'3 день '!E19+'4 день  '!E18+'5 день'!E18+'6 день '!E18+'7 день'!E20+'8 день '!E18+'9 день '!E19+'10 день '!E19</f>
        <v>101.15</v>
      </c>
      <c r="F20" s="2">
        <f>1день!F18+'2 день'!F19+'3 день '!F19+'4 день  '!F18+'5 день'!F18+'6 день '!F18+'7 день'!F20+'8 день '!F18+'9 день '!F19+'10 день '!F19</f>
        <v>1396.8</v>
      </c>
      <c r="G20" s="2">
        <f>1день!G18+'2 день'!G19+'3 день '!G19+'4 день  '!G18+'5 день'!G18+'6 день '!G18+'7 день'!G20+'8 день '!G18+'9 день '!G19+'10 день '!G19</f>
        <v>0.8009999999999999</v>
      </c>
      <c r="H20" s="2">
        <f>1день!H18+'2 день'!H19+'3 день '!H19+'4 день  '!H18+'5 день'!H18+'6 день '!H18+'7 день'!H20+'8 день '!H18+'9 день '!H19+'10 день '!H19</f>
        <v>28.32</v>
      </c>
      <c r="I20" s="2">
        <f>1день!I18+'2 день'!I19+'3 день '!I19+'4 день  '!I18+'5 день'!I18+'6 день '!I18+'7 день'!I20+'8 день '!I18+'9 день '!I19+'10 день '!I19</f>
        <v>0.7999999999999999</v>
      </c>
      <c r="J20" s="2">
        <f>1день!J18+'2 день'!J19+'3 день '!J19+'4 день  '!J18+'5 день'!J18+'6 день '!J18+'7 день'!J20+'8 день '!J18+'9 день '!J19+'10 день '!J19</f>
        <v>8.471</v>
      </c>
      <c r="K20" s="2">
        <f>1день!K18+'2 день'!K19+'3 день '!K19+'4 день  '!K18+'5 день'!K18+'6 день '!K18+'7 день'!K20+'8 день '!K18+'9 день '!K19+'10 день '!K19</f>
        <v>330.45</v>
      </c>
      <c r="L20" s="2">
        <f>1день!L18+'2 день'!L19+'3 день '!L19+'4 день  '!L18+'5 день'!L18+'6 день '!L18+'7 день'!L20+'8 день '!L18+'9 день '!L19+'10 день '!L19</f>
        <v>82.13</v>
      </c>
      <c r="M20" s="2">
        <f>1день!M18+'2 день'!M19+'3 день '!M19+'4 день  '!M18+'5 день'!M18+'6 день '!M18+'7 день'!M20+'8 день '!M18+'9 день '!M19+'10 день '!M19</f>
        <v>182.25000000000003</v>
      </c>
      <c r="N20" s="2">
        <f>1день!N18+'2 день'!N19+'3 день '!N19+'4 день  '!N18+'5 день'!N18+'6 день '!N18+'7 день'!N20+'8 день '!N18+'9 день '!N19+'10 день '!N19</f>
        <v>9.714</v>
      </c>
      <c r="O20" s="2"/>
    </row>
    <row r="21" spans="1:15" ht="12.75">
      <c r="A21" s="2"/>
      <c r="B21" s="2"/>
      <c r="C21" s="2">
        <f>1день!C19+'2 день'!C20+'3 день '!C20+'4 день  '!C19+'5 день'!C19+'6 день '!C19+'7 день'!C21+'8 день '!C19+'9 день '!C20+'10 день '!C20</f>
        <v>44.9</v>
      </c>
      <c r="D21" s="2">
        <f>1день!D19+'2 день'!D20+'3 день '!D20+'4 день  '!D19+'5 день'!D19+'6 день '!D19+'7 день'!D21+'8 день '!D19+'9 день '!D20+'10 день '!D20</f>
        <v>59.27</v>
      </c>
      <c r="E21" s="2">
        <f>1день!E19+'2 день'!E20+'3 день '!E20+'4 день  '!E19+'5 день'!E19+'6 день '!E19+'7 день'!E21+'8 день '!E19+'9 день '!E20+'10 день '!E20</f>
        <v>110.77000000000001</v>
      </c>
      <c r="F21" s="2">
        <f>1день!F19+'2 день'!F20+'3 день '!F20+'4 день  '!F19+'5 день'!F19+'6 день '!F19+'7 день'!F21+'8 день '!F19+'9 день '!F20+'10 день '!F20</f>
        <v>1268.2</v>
      </c>
      <c r="G21" s="2">
        <f>1день!G19+'2 день'!G20+'3 день '!G20+'4 день  '!G19+'5 день'!G19+'6 день '!G19+'7 день'!G21+'8 день '!G19+'9 день '!G20+'10 день '!G20</f>
        <v>1.575</v>
      </c>
      <c r="H21" s="2">
        <f>1день!H19+'2 день'!H20+'3 день '!H20+'4 день  '!H19+'5 день'!H19+'6 день '!H19+'7 день'!H21+'8 день '!H19+'9 день '!H20+'10 день '!H20</f>
        <v>0.42000000000000004</v>
      </c>
      <c r="I21" s="2">
        <f>1день!I19+'2 день'!I20+'3 день '!I20+'4 день  '!I19+'5 день'!I19+'6 день '!I19+'7 день'!I21+'8 день '!I19+'9 день '!I20+'10 день '!I20</f>
        <v>10.7</v>
      </c>
      <c r="J21" s="2">
        <f>1день!J19+'2 день'!J20+'3 день '!J20+'4 день  '!J19+'5 день'!J19+'6 день '!J19+'7 день'!J21+'8 день '!J19+'9 день '!J20+'10 день '!J20</f>
        <v>2.334</v>
      </c>
      <c r="K21" s="2">
        <f>1день!K19+'2 день'!K20+'3 день '!K20+'4 день  '!K19+'5 день'!K19+'6 день '!K19+'7 день'!K21+'8 день '!K19+'9 день '!K20+'10 день '!K20</f>
        <v>365.13999999999993</v>
      </c>
      <c r="L21" s="2">
        <f>1день!L19+'2 день'!L20+'3 день '!L20+'4 день  '!L19+'5 день'!L19+'6 день '!L19+'7 день'!L21+'8 день '!L19+'9 день '!L20+'10 день '!L20</f>
        <v>470.27</v>
      </c>
      <c r="M21" s="2">
        <f>1день!M19+'2 день'!M20+'3 день '!M20+'4 день  '!M19+'5 день'!M19+'6 день '!M19+'7 день'!M21+'8 день '!M19+'9 день '!M20+'10 день '!M20</f>
        <v>162.57</v>
      </c>
      <c r="N21" s="2">
        <f>1день!N19+'2 день'!N20+'3 день '!N20+'4 день  '!N19+'5 день'!N19+'6 день '!N19+'7 день'!N21+'8 день '!N19+'9 день '!N20+'10 день '!N20</f>
        <v>9.26</v>
      </c>
      <c r="O21" s="2"/>
    </row>
    <row r="22" spans="1:15" ht="12.75">
      <c r="A22" s="2"/>
      <c r="B22" s="2"/>
      <c r="C22" s="2">
        <f>1день!C20+'2 день'!C21+'3 день '!C21+'4 день  '!C20+'5 день'!C20+'6 день '!C20+'7 день'!C22+'8 день '!C20+'9 день '!C21+'10 день '!C21</f>
        <v>28.36</v>
      </c>
      <c r="D22" s="2">
        <f>1день!D20+'2 день'!D21+'3 день '!D21+'4 день  '!D20+'5 день'!D20+'6 день '!D20+'7 день'!D22+'8 день '!D20+'9 день '!D21+'10 день '!D21</f>
        <v>41.36999999999999</v>
      </c>
      <c r="E22" s="2">
        <f>1день!E20+'2 день'!E21+'3 день '!E21+'4 день  '!E20+'5 день'!E20+'6 день '!E20+'7 день'!E22+'8 день '!E20+'9 день '!E21+'10 день '!E21</f>
        <v>90.60000000000001</v>
      </c>
      <c r="F22" s="2">
        <f>1день!F20+'2 день'!F21+'3 день '!F21+'4 день  '!F20+'5 день'!F20+'6 день '!F20+'7 день'!F22+'8 день '!F20+'9 день '!F21+'10 день '!F21</f>
        <v>963.5</v>
      </c>
      <c r="G22" s="2">
        <f>1день!G20+'2 день'!G21+'3 день '!G21+'4 день  '!G20+'5 день'!G20+'6 день '!G20+'7 день'!G22+'8 день '!G20+'9 день '!G21+'10 день '!G21</f>
        <v>0.5899999999999999</v>
      </c>
      <c r="H22" s="2">
        <f>1день!H20+'2 день'!H21+'3 день '!H21+'4 день  '!H20+'5 день'!H20+'6 день '!H20+'7 день'!H22+'8 день '!H20+'9 день '!H21+'10 день '!H21</f>
        <v>49.980000000000004</v>
      </c>
      <c r="I22" s="2">
        <f>1день!I20+'2 день'!I21+'3 день '!I21+'4 день  '!I20+'5 день'!I20+'6 день '!I20+'7 день'!I22+'8 день '!I20+'9 день '!I21+'10 день '!I21</f>
        <v>0.52</v>
      </c>
      <c r="J22" s="2">
        <f>1день!J20+'2 день'!J21+'3 день '!J21+'4 день  '!J20+'5 день'!J20+'6 день '!J20+'7 день'!J22+'8 день '!J20+'9 день '!J21+'10 день '!J21</f>
        <v>5.42</v>
      </c>
      <c r="K22" s="2">
        <f>1день!K20+'2 день'!K21+'3 день '!K21+'4 день  '!K20+'5 день'!K20+'6 день '!K20+'7 день'!K22+'8 день '!K20+'9 день '!K21+'10 день '!K21</f>
        <v>272.38</v>
      </c>
      <c r="L22" s="2">
        <f>1день!L20+'2 день'!L21+'3 день '!L21+'4 день  '!L20+'5 день'!L20+'6 день '!L20+'7 день'!L22+'8 день '!L20+'9 день '!L21+'10 день '!L21</f>
        <v>70.72</v>
      </c>
      <c r="M22" s="2">
        <f>1день!M20+'2 день'!M21+'3 день '!M21+'4 день  '!M20+'5 день'!M20+'6 день '!M20+'7 день'!M22+'8 день '!M20+'9 день '!M21+'10 день '!M21</f>
        <v>134.97000000000003</v>
      </c>
      <c r="N22" s="2">
        <f>1день!N20+'2 день'!N21+'3 день '!N21+'4 день  '!N20+'5 день'!N20+'6 день '!N20+'7 день'!N22+'8 день '!N20+'9 день '!N21+'10 день '!N21</f>
        <v>8.68</v>
      </c>
      <c r="O22" s="2"/>
    </row>
    <row r="23" spans="1:15" ht="12.75">
      <c r="A23" s="2"/>
      <c r="B23" s="2"/>
      <c r="C23" s="2">
        <f>1день!C21+'2 день'!C22+'3 день '!C22+'4 день  '!C21+'5 день'!C21+'6 день '!C21+'7 день'!C23+'8 день '!C21+'9 день '!C22+'10 день '!C22</f>
        <v>9</v>
      </c>
      <c r="D23" s="2">
        <f>1день!D21+'2 день'!D22+'3 день '!D22+'4 день  '!D21+'5 день'!D21+'6 день '!D21+'7 день'!D23+'8 день '!D21+'9 день '!D22+'10 день '!D22</f>
        <v>0.9</v>
      </c>
      <c r="E23" s="2">
        <f>1день!E21+'2 день'!E22+'3 день '!E22+'4 день  '!E21+'5 день'!E21+'6 день '!E21+'7 день'!E23+'8 день '!E21+'9 день '!E22+'10 день '!E22</f>
        <v>195.76</v>
      </c>
      <c r="F23" s="2">
        <f>1день!F21+'2 день'!F22+'3 день '!F22+'4 день  '!F21+'5 день'!F21+'6 день '!F21+'7 день'!F23+'8 день '!F21+'9 день '!F22+'10 день '!F22</f>
        <v>1023.2</v>
      </c>
      <c r="G23" s="2">
        <f>1день!G21+'2 день'!G22+'3 день '!G22+'4 день  '!G21+'5 день'!G21+'6 день '!G21+'7 день'!G23+'8 день '!G21+'9 день '!G22+'10 день '!G22</f>
        <v>0.13999999999999999</v>
      </c>
      <c r="H23" s="2">
        <f>1день!H21+'2 день'!H22+'3 день '!H22+'4 день  '!H21+'5 день'!H21+'6 день '!H21+'7 день'!H23+'8 день '!H21+'9 день '!H22+'10 день '!H22</f>
        <v>9.129999999999999</v>
      </c>
      <c r="I23" s="2">
        <f>1день!I21+'2 день'!I22+'3 день '!I22+'4 день  '!I21+'5 день'!I21+'6 день '!I21+'7 день'!I23+'8 день '!I21+'9 день '!I22+'10 день '!I22</f>
        <v>0.2</v>
      </c>
      <c r="J23" s="2">
        <f>1день!J21+'2 день'!J22+'3 день '!J22+'4 день  '!J21+'5 день'!J21+'6 день '!J21+'7 день'!J23+'8 день '!J21+'9 день '!J22+'10 день '!J22</f>
        <v>1.2000000000000002</v>
      </c>
      <c r="K23" s="2">
        <f>1день!K21+'2 день'!K22+'3 день '!K22+'4 день  '!K21+'5 день'!K21+'6 день '!K21+'7 день'!K23+'8 день '!K21+'9 день '!K22+'10 день '!K22</f>
        <v>272.88</v>
      </c>
      <c r="L23" s="2">
        <f>1день!L21+'2 день'!L22+'3 день '!L22+'4 день  '!L21+'5 день'!L21+'6 день '!L21+'7 день'!L23+'8 день '!L21+'9 день '!L22+'10 день '!L22</f>
        <v>65.2</v>
      </c>
      <c r="M23" s="2">
        <f>1день!M21+'2 день'!M22+'3 день '!M22+'4 день  '!M21+'5 день'!M21+'6 день '!M21+'7 день'!M23+'8 день '!M21+'9 день '!M22+'10 день '!M22</f>
        <v>74.75999999999999</v>
      </c>
      <c r="N23" s="2">
        <f>1день!N21+'2 день'!N22+'3 день '!N22+'4 день  '!N21+'5 день'!N21+'6 день '!N21+'7 день'!N23+'8 день '!N21+'9 день '!N22+'10 день '!N22</f>
        <v>7.21</v>
      </c>
      <c r="O23" s="2"/>
    </row>
    <row r="24" spans="1:15" ht="12.75">
      <c r="A24" s="2"/>
      <c r="B24" s="2"/>
      <c r="C24" s="2">
        <f>1день!C22+'2 день'!C23+'3 день '!C23+'4 день  '!C22+'5 день'!C22+'6 день '!C22+'7 день'!C24+'8 день '!C22+'9 день '!C23+'10 день '!C23</f>
        <v>44.50000000000001</v>
      </c>
      <c r="D24" s="2">
        <f>1день!D22+'2 день'!D23+'3 день '!D23+'4 день  '!D22+'5 день'!D22+'6 день '!D22+'7 день'!D24+'8 день '!D22+'9 день '!D23+'10 день '!D23</f>
        <v>5.1</v>
      </c>
      <c r="E24" s="2">
        <f>1день!E22+'2 день'!E23+'3 день '!E23+'4 день  '!E22+'5 день'!E22+'6 день '!E22+'7 день'!E24+'8 день '!E22+'9 день '!E23+'10 день '!E23</f>
        <v>267.1</v>
      </c>
      <c r="F24" s="2">
        <f>1день!F22+'2 день'!F23+'3 день '!F23+'4 день  '!F22+'5 день'!F22+'6 день '!F22+'7 день'!F24+'8 день '!F22+'9 день '!F23+'10 день '!F23</f>
        <v>1700.2000000000003</v>
      </c>
      <c r="G24" s="2">
        <f>1день!G22+'2 день'!G23+'3 день '!G23+'4 день  '!G22+'5 день'!G22+'6 день '!G22+'7 день'!G24+'8 день '!G22+'9 день '!G23+'10 день '!G23</f>
        <v>0.15400000000000003</v>
      </c>
      <c r="H24" s="2">
        <f>1день!H22+'2 день'!H23+'3 день '!H23+'4 день  '!H22+'5 день'!H22+'6 день '!H22+'7 день'!H24+'8 день '!H22+'9 день '!H23+'10 день '!H23</f>
        <v>0.09</v>
      </c>
      <c r="I24" s="2">
        <f>1день!I22+'2 день'!I23+'3 день '!I23+'4 день  '!I22+'5 день'!I22+'6 день '!I22+'7 день'!I24+'8 день '!I22+'9 день '!I23+'10 день '!I23</f>
        <v>0.1</v>
      </c>
      <c r="J24" s="2">
        <f>1день!J22+'2 день'!J23+'3 день '!J23+'4 день  '!J22+'5 день'!J22+'6 день '!J22+'7 день'!J24+'8 день '!J22+'9 день '!J23+'10 день '!J23</f>
        <v>0.704</v>
      </c>
      <c r="K24" s="2">
        <f>1день!K22+'2 день'!K23+'3 день '!K23+'4 день  '!K22+'5 день'!K22+'6 день '!K22+'7 день'!K24+'8 день '!K22+'9 день '!K23+'10 день '!K23</f>
        <v>191.2</v>
      </c>
      <c r="L24" s="2">
        <f>1день!L22+'2 день'!L23+'3 день '!L23+'4 день  '!L22+'5 день'!L22+'6 день '!L22+'7 день'!L24+'8 день '!L22+'9 день '!L23+'10 день '!L23</f>
        <v>217.6</v>
      </c>
      <c r="M24" s="2">
        <f>1день!M22+'2 день'!M23+'3 день '!M23+'4 день  '!M22+'5 день'!M22+'6 день '!M22+'7 день'!M24+'8 день '!M22+'9 день '!M23+'10 день '!M23</f>
        <v>15.04</v>
      </c>
      <c r="N24" s="2">
        <f>1день!N22+'2 день'!N23+'3 день '!N23+'4 день  '!N22+'5 день'!N22+'6 день '!N22+'7 день'!N24+'8 день '!N22+'9 день '!N23+'10 день '!N23</f>
        <v>4.7</v>
      </c>
      <c r="O24" s="2"/>
    </row>
    <row r="25" spans="1:15" ht="12.75">
      <c r="A25" s="2"/>
      <c r="B25" s="2"/>
      <c r="C25" s="2">
        <f>1день!C23+'2 день'!C24+'3 день '!C24+'4 день  '!C23+'5 день'!C23+'6 день '!C23+'7 день'!C25+'8 день '!C24+'9 день '!C24+'10 день '!C24</f>
        <v>25.800000000000004</v>
      </c>
      <c r="D25" s="2">
        <f>1день!D23+'2 день'!D24+'3 день '!D24+'4 день  '!D23+'5 день'!D23+'6 день '!D23+'7 день'!D25+'8 день '!D24+'9 день '!D24+'10 день '!D24</f>
        <v>8.799999999999999</v>
      </c>
      <c r="E25" s="2">
        <f>1день!E23+'2 день'!E24+'3 день '!E24+'4 день  '!E23+'5 день'!E23+'6 день '!E23+'7 день'!E25+'8 день '!E24+'9 день '!E24+'10 день '!E24</f>
        <v>128.79999999999998</v>
      </c>
      <c r="F25" s="2">
        <f>1день!F23+'2 день'!F24+'3 день '!F24+'4 день  '!F23+'5 день'!F23+'6 день '!F23+'7 день'!F25+'8 день '!F23+'9 день '!F24+'10 день '!F24</f>
        <v>594.5999999999999</v>
      </c>
      <c r="G25" s="2">
        <f>1день!G23+'2 день'!G24+'3 день '!G24+'4 день  '!G23+'5 день'!G23+'6 день '!G23+'7 день'!G25+'8 день '!G24+'9 день '!G24+'10 день '!G24</f>
        <v>0.532</v>
      </c>
      <c r="H25" s="2">
        <f>1день!H23+'2 день'!H24+'3 день '!H24+'4 день  '!H23+'5 день'!H23+'6 день '!H23+'7 день'!H25+'8 день '!H24+'9 день '!H24+'10 день '!H24</f>
        <v>18.8</v>
      </c>
      <c r="I25" s="2">
        <f>1день!I23+'2 день'!I24+'3 день '!I24+'4 день  '!I23+'5 день'!I23+'6 день '!I23+'7 день'!I25+'8 день '!I24+'9 день '!I24+'10 день '!I24</f>
        <v>0.7999999999999999</v>
      </c>
      <c r="J25" s="2">
        <f>1день!J23+'2 день'!J24+'3 день '!J24+'4 день  '!J23+'5 день'!J23+'6 день '!J23+'7 день'!J25+'8 день '!J24+'9 день '!J24+'10 день '!J24</f>
        <v>5.631999999999999</v>
      </c>
      <c r="K25" s="2">
        <f>1день!K23+'2 день'!K24+'3 день '!K24+'4 день  '!K23+'5 день'!K23+'6 день '!K23+'7 день'!K25+'8 день '!K24+'9 день '!K24+'10 день '!K24</f>
        <v>110</v>
      </c>
      <c r="L25" s="2">
        <f>1день!L23+'2 день'!L24+'3 день '!L24+'4 день  '!L23+'5 день'!L23+'6 день '!L23+'7 день'!L25+'8 день '!L24+'9 день '!L24+'10 день '!L24</f>
        <v>84.8</v>
      </c>
      <c r="M25" s="2">
        <f>1день!M23+'2 день'!M24+'3 день '!M24+'4 день  '!M23+'5 день'!M23+'6 день '!M23+'7 день'!M25+'8 день '!M24+'9 день '!M24+'10 день '!M24</f>
        <v>120.31999999999996</v>
      </c>
      <c r="N25" s="2">
        <f>1день!N23+'2 день'!N24+'3 день '!N24+'4 день  '!N23+'5 день'!N23+'6 день '!N23+'7 день'!N25+'8 день '!N24+'9 день '!N24+'10 день '!N24</f>
        <v>5.546000000000001</v>
      </c>
      <c r="O25" s="2"/>
    </row>
    <row r="26" spans="1:15" s="1" customFormat="1" ht="12.75">
      <c r="A26" s="8" t="s">
        <v>21</v>
      </c>
      <c r="B26" s="8"/>
      <c r="C26" s="8">
        <f aca="true" t="shared" si="1" ref="C26:N26">C19+C20+C21+C22+C23+C24+C25</f>
        <v>247.22000000000003</v>
      </c>
      <c r="D26" s="8">
        <f t="shared" si="1"/>
        <v>239.08000000000004</v>
      </c>
      <c r="E26" s="8">
        <f t="shared" si="1"/>
        <v>989.2</v>
      </c>
      <c r="F26" s="8">
        <f t="shared" si="1"/>
        <v>8139</v>
      </c>
      <c r="G26" s="8">
        <f t="shared" si="1"/>
        <v>4.3469999999999995</v>
      </c>
      <c r="H26" s="8">
        <f t="shared" si="1"/>
        <v>190.68</v>
      </c>
      <c r="I26" s="8">
        <f t="shared" si="1"/>
        <v>14.019999999999998</v>
      </c>
      <c r="J26" s="8">
        <f t="shared" si="1"/>
        <v>31.483999999999998</v>
      </c>
      <c r="K26" s="8">
        <f t="shared" si="1"/>
        <v>1946.32</v>
      </c>
      <c r="L26" s="8">
        <f t="shared" si="1"/>
        <v>1088.45</v>
      </c>
      <c r="M26" s="8">
        <f t="shared" si="1"/>
        <v>860.3799999999999</v>
      </c>
      <c r="N26" s="8">
        <f t="shared" si="1"/>
        <v>56.788000000000004</v>
      </c>
      <c r="O26" s="8">
        <f>F26/2713*100</f>
        <v>300</v>
      </c>
    </row>
    <row r="27" spans="1:15" ht="12.75">
      <c r="A27" s="44" t="s">
        <v>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1:15" ht="12.75">
      <c r="A28" s="2"/>
      <c r="B28" s="2"/>
      <c r="C28" s="2">
        <f>1день!C26+'2 день'!C27+'3 день '!C27+'4 день  '!C26+'5 день'!C26+'6 день '!C26+'7 день'!C28+'8 день '!C27+'9 день '!C27+'10 день '!C27</f>
        <v>28.3</v>
      </c>
      <c r="D28" s="2">
        <f>1день!D26+'2 день'!D27+'3 день '!D27+'4 день  '!D26+'5 день'!D26+'6 день '!D26+'7 день'!D28+'8 день '!D27+'9 день '!D27+'10 день '!D27</f>
        <v>24.7</v>
      </c>
      <c r="E28" s="2">
        <f>1день!E26+'2 день'!E27+'3 день '!E27+'4 день  '!E26+'5 день'!E26+'6 день '!E26+'7 день'!E28+'8 день '!E27+'9 день '!E27+'10 день '!E27</f>
        <v>102.6</v>
      </c>
      <c r="F28" s="2">
        <f>1день!F26+'2 день'!F27+'3 день '!F27+'4 день  '!F26+'5 день'!F26+'6 день '!F26+'7 день'!F28+'8 день '!F27+'9 день '!F27+'10 день '!F27</f>
        <v>1130.6</v>
      </c>
      <c r="G28" s="2">
        <f>1день!G26+'2 день'!G27+'3 день '!G27+'4 день  '!G26+'5 день'!G26+'6 день '!G26+'7 день'!G28+'8 день '!G27+'9 день '!G27+'10 день '!G27</f>
        <v>0.62</v>
      </c>
      <c r="H28" s="2">
        <f>1день!H26+'2 день'!H27+'3 день '!H27+'4 день  '!H26+'5 день'!H26+'6 день '!H26+'7 день'!H28+'8 день '!H27+'9 день '!H27+'10 день '!H27</f>
        <v>17</v>
      </c>
      <c r="I28" s="2">
        <f>1день!I26+'2 день'!I27+'3 день '!I27+'4 день  '!I26+'5 день'!I26+'6 день '!I26+'7 день'!I28+'8 день '!I27+'9 день '!I27+'10 день '!I27</f>
        <v>0.2</v>
      </c>
      <c r="J28" s="2">
        <f>1день!J26+'2 день'!J27+'3 день '!J27+'4 день  '!J26+'5 день'!J26+'6 день '!J26+'7 день'!J28+'8 день '!J27+'9 день '!J27+'10 день '!J27</f>
        <v>0.8</v>
      </c>
      <c r="K28" s="2">
        <f>1день!K26+'2 день'!K27+'3 день '!K27+'4 день  '!K26+'5 день'!K26+'6 день '!K26+'7 день'!K28+'8 день '!K27+'9 день '!K27+'10 день '!K27</f>
        <v>1264</v>
      </c>
      <c r="L28" s="2">
        <f>1день!L26+'2 день'!L27+'3 день '!L27+'4 день  '!L26+'5 день'!L26+'6 день '!L26+'7 день'!L28+'8 день '!L27+'9 день '!L27+'10 день '!L27</f>
        <v>291</v>
      </c>
      <c r="M28" s="2">
        <f>1день!M26+'2 день'!M27+'3 день '!M27+'4 день  '!M26+'5 день'!M26+'6 день '!M26+'7 день'!M28+'8 день '!M27+'9 день '!M27+'10 день '!M27</f>
        <v>260</v>
      </c>
      <c r="N28" s="2">
        <f>1день!N26+'2 день'!N27+'3 день '!N27+'4 день  '!N26+'5 день'!N26+'6 день '!N26+'7 день'!N28+'8 день '!N27+'9 день '!N27+'10 день '!N27</f>
        <v>3</v>
      </c>
      <c r="O28" s="2"/>
    </row>
    <row r="29" spans="1:15" ht="12.75">
      <c r="A29" s="2"/>
      <c r="B29" s="2"/>
      <c r="C29" s="2">
        <f>1день!C27+'2 день'!C28+'3 день '!C28+'4 день  '!C27+'5 день'!C27+'6 день '!C27+'7 день'!C29+'8 день '!C28+'9 день '!C28+'10 день '!C28</f>
        <v>16.74</v>
      </c>
      <c r="D29" s="2">
        <f>1день!D27+'2 день'!D28+'3 день '!D28+'4 день  '!D27+'5 день'!D27+'6 день '!D27+'7 день'!D29+'8 день '!D28+'9 день '!D28+'10 день '!D28</f>
        <v>60.4</v>
      </c>
      <c r="E29" s="2">
        <f>1день!E27+'2 день'!E28+'3 день '!E28+'4 день  '!E27+'5 день'!E27+'6 день '!E27+'7 день'!E29+'8 день '!E28+'9 день '!E28+'10 день '!E28</f>
        <v>259.7</v>
      </c>
      <c r="F29" s="2">
        <f>1день!F27+'2 день'!F28+'3 день '!F28+'4 день  '!F27+'5 день'!F27+'6 день '!F27+'7 день'!F29+'8 день '!F28+'9 день '!F28+'10 день '!F28</f>
        <v>1582.3999999999999</v>
      </c>
      <c r="G29" s="2">
        <f>1день!G27+'2 день'!G28+'3 день '!G28+'4 день  '!G27+'5 день'!G27+'6 день '!G27+'7 день'!G29+'8 день '!G28+'9 день '!G28+'10 день '!G28</f>
        <v>0.5300000000000001</v>
      </c>
      <c r="H29" s="2">
        <f>1день!H27+'2 день'!H28+'3 день '!H28+'4 день  '!H27+'5 день'!H27+'6 день '!H27+'7 день'!H29+'8 день '!H28+'9 день '!H28+'10 день '!H28</f>
        <v>0.76</v>
      </c>
      <c r="I29" s="2">
        <f>1день!I27+'2 день'!I28+'3 день '!I28+'4 день  '!I27+'5 день'!I27+'6 день '!I27+'7 день'!I29+'8 день '!I28+'9 день '!I28+'10 день '!I28</f>
        <v>0</v>
      </c>
      <c r="J29" s="2">
        <f>1день!J27+'2 день'!J28+'3 день '!J28+'4 день  '!J27+'5 день'!J27+'6 день '!J27+'7 день'!J29+'8 день '!J28+'9 день '!J28+'10 день '!J28</f>
        <v>4.688000000000001</v>
      </c>
      <c r="K29" s="2">
        <f>1день!K27+'2 день'!K28+'3 день '!K28+'4 день  '!K27+'5 день'!K27+'6 день '!K27+'7 день'!K29+'8 день '!K28+'9 день '!K28+'10 день '!K28</f>
        <v>213.85999999999999</v>
      </c>
      <c r="L29" s="2">
        <f>1день!L27+'2 день'!L28+'3 день '!L28+'4 день  '!L27+'5 день'!L27+'6 день '!L27+'7 день'!L29+'8 день '!L28+'9 день '!L28+'10 день '!L28</f>
        <v>105.1</v>
      </c>
      <c r="M29" s="2">
        <f>1день!M27+'2 день'!M28+'3 день '!M28+'4 день  '!M27+'5 день'!M27+'6 день '!M27+'7 день'!M29+'8 день '!M28+'9 день '!M28+'10 день '!M28</f>
        <v>25.76</v>
      </c>
      <c r="N29" s="2">
        <f>1день!N27+'2 день'!N28+'3 день '!N28+'4 день  '!N27+'5 день'!N27+'6 день '!N27+'7 день'!N29+'8 день '!N28+'9 день '!N28+'10 день '!N28</f>
        <v>5.164</v>
      </c>
      <c r="O29" s="2"/>
    </row>
    <row r="30" spans="1:15" ht="12.75">
      <c r="A30" s="2"/>
      <c r="B30" s="2"/>
      <c r="C30" s="2">
        <f>1день!C28+'2 день'!C29+'3 день '!C29+'4 день  '!C28+'5 день'!C28+'6 день '!C28+'7 день'!C30+'8 день '!C29+'9 день '!C29+'10 день '!C29</f>
        <v>0</v>
      </c>
      <c r="D30" s="2">
        <f>1день!D28+'2 день'!D29+'3 день '!D29+'4 день  '!D28+'5 день'!D28+'6 день '!D28+'7 день'!D30+'8 день '!D29+'9 день '!D29+'10 день '!D29</f>
        <v>0</v>
      </c>
      <c r="E30" s="2">
        <f>1день!E28+'2 день'!E29+'3 день '!E29+'4 день  '!E28+'5 день'!E28+'6 день '!E28+'7 день'!E30+'8 день '!E29+'9 день '!E29+'10 день '!E29</f>
        <v>0</v>
      </c>
      <c r="F30" s="2">
        <f>1день!F28+'2 день'!F29+'3 день '!F29+'4 день  '!F28+'5 день'!F28+'6 день '!F28+'7 день'!F30+'8 день '!F29+'9 день '!F29+'10 день '!F29</f>
        <v>0</v>
      </c>
      <c r="G30" s="2">
        <f>1день!G28+'2 день'!G29+'3 день '!G29+'4 день  '!G28+'5 день'!G28+'6 день '!G28+'7 день'!G30+'8 день '!G29+'9 день '!G29+'10 день '!G29</f>
        <v>0</v>
      </c>
      <c r="H30" s="2">
        <f>1день!H28+'2 день'!H29+'3 день '!H29+'4 день  '!H28+'5 день'!H28+'6 день '!H28+'7 день'!H30+'8 день '!H29+'9 день '!H29+'10 день '!H29</f>
        <v>0</v>
      </c>
      <c r="I30" s="2">
        <f>1день!I28+'2 день'!I29+'3 день '!I29+'4 день  '!I28+'5 день'!I28+'6 день '!I28+'7 день'!I30+'8 день '!I29+'9 день '!I29+'10 день '!I29</f>
        <v>0</v>
      </c>
      <c r="J30" s="2">
        <f>1день!J28+'2 день'!J29+'3 день '!J29+'4 день  '!J28+'5 день'!J28+'6 день '!J28+'7 день'!J30+'8 день '!J29+'9 день '!J29+'10 день '!J29</f>
        <v>0</v>
      </c>
      <c r="K30" s="2">
        <f>1день!K28+'2 день'!K29+'3 день '!K29+'4 день  '!K28+'5 день'!K28+'6 день '!K28+'7 день'!K30+'8 день '!K29+'9 день '!K29+'10 день '!K29</f>
        <v>0</v>
      </c>
      <c r="L30" s="2">
        <f>1день!L28+'2 день'!L29+'3 день '!L29+'4 день  '!L28+'5 день'!L28+'6 день '!L28+'7 день'!L30+'8 день '!L29+'9 день '!L29+'10 день '!L29</f>
        <v>0</v>
      </c>
      <c r="M30" s="2">
        <f>1день!M28+'2 день'!M29+'3 день '!M29+'4 день  '!M28+'5 день'!M28+'6 день '!M28+'7 день'!M30+'8 день '!M29+'9 день '!M29+'10 день '!M29</f>
        <v>0</v>
      </c>
      <c r="N30" s="2">
        <f>1день!N28+'2 день'!N29+'3 день '!N29+'4 день  '!N28+'5 день'!N28+'6 день '!N28+'7 день'!N30+'8 день '!N29+'9 день '!N29+'10 день '!N29</f>
        <v>0</v>
      </c>
      <c r="O30" s="2"/>
    </row>
    <row r="31" spans="1:15" ht="12.75">
      <c r="A31" s="6" t="s">
        <v>23</v>
      </c>
      <c r="B31" s="7"/>
      <c r="C31" s="7">
        <f aca="true" t="shared" si="2" ref="C31:N31">C28+C29+C30</f>
        <v>45.04</v>
      </c>
      <c r="D31" s="7">
        <f t="shared" si="2"/>
        <v>85.1</v>
      </c>
      <c r="E31" s="7">
        <f t="shared" si="2"/>
        <v>362.29999999999995</v>
      </c>
      <c r="F31" s="7">
        <f t="shared" si="2"/>
        <v>2713</v>
      </c>
      <c r="G31" s="7">
        <f t="shared" si="2"/>
        <v>1.1500000000000001</v>
      </c>
      <c r="H31" s="7">
        <f t="shared" si="2"/>
        <v>17.76</v>
      </c>
      <c r="I31" s="7">
        <f t="shared" si="2"/>
        <v>0.2</v>
      </c>
      <c r="J31" s="7">
        <f t="shared" si="2"/>
        <v>5.488</v>
      </c>
      <c r="K31" s="7">
        <f t="shared" si="2"/>
        <v>1477.86</v>
      </c>
      <c r="L31" s="7">
        <f t="shared" si="2"/>
        <v>396.1</v>
      </c>
      <c r="M31" s="7">
        <f t="shared" si="2"/>
        <v>285.76</v>
      </c>
      <c r="N31" s="7">
        <f t="shared" si="2"/>
        <v>8.164</v>
      </c>
      <c r="O31" s="7">
        <f>F31/2713*100</f>
        <v>100</v>
      </c>
    </row>
    <row r="32" spans="1:15" ht="18" customHeight="1">
      <c r="A32" s="5" t="s">
        <v>24</v>
      </c>
      <c r="B32" s="5"/>
      <c r="C32" s="5">
        <f aca="true" t="shared" si="3" ref="C32:N32">C17+C26+C31</f>
        <v>516.4200000000001</v>
      </c>
      <c r="D32" s="5">
        <f t="shared" si="3"/>
        <v>616.1800000000001</v>
      </c>
      <c r="E32" s="5">
        <f t="shared" si="3"/>
        <v>2110.48</v>
      </c>
      <c r="F32" s="5">
        <f t="shared" si="3"/>
        <v>16278</v>
      </c>
      <c r="G32" s="5">
        <f t="shared" si="3"/>
        <v>9.120999999999999</v>
      </c>
      <c r="H32" s="5">
        <f t="shared" si="3"/>
        <v>403.28000000000003</v>
      </c>
      <c r="I32" s="5">
        <f t="shared" si="3"/>
        <v>47.36</v>
      </c>
      <c r="J32" s="5">
        <f t="shared" si="3"/>
        <v>118.98299999999999</v>
      </c>
      <c r="K32" s="5">
        <f t="shared" si="3"/>
        <v>7150.229999999999</v>
      </c>
      <c r="L32" s="5">
        <f t="shared" si="3"/>
        <v>2217.49</v>
      </c>
      <c r="M32" s="5">
        <f t="shared" si="3"/>
        <v>2343.74</v>
      </c>
      <c r="N32" s="5">
        <f t="shared" si="3"/>
        <v>117.778</v>
      </c>
      <c r="O32" s="5">
        <f>F32/2713*100</f>
        <v>600</v>
      </c>
    </row>
    <row r="34" spans="3:5" ht="12.75">
      <c r="C34" s="1" t="s">
        <v>27</v>
      </c>
      <c r="D34" s="1"/>
      <c r="E34" s="1"/>
    </row>
    <row r="36" spans="1:15" ht="12.75">
      <c r="A36" s="52" t="s">
        <v>1</v>
      </c>
      <c r="B36" s="55" t="s">
        <v>2</v>
      </c>
      <c r="C36" s="47" t="s">
        <v>3</v>
      </c>
      <c r="D36" s="48"/>
      <c r="E36" s="49"/>
      <c r="F36" s="53" t="s">
        <v>7</v>
      </c>
      <c r="G36" s="47" t="s">
        <v>8</v>
      </c>
      <c r="H36" s="48"/>
      <c r="I36" s="48"/>
      <c r="J36" s="49"/>
      <c r="K36" s="47" t="s">
        <v>13</v>
      </c>
      <c r="L36" s="48"/>
      <c r="M36" s="48"/>
      <c r="N36" s="49"/>
      <c r="O36" s="50" t="s">
        <v>25</v>
      </c>
    </row>
    <row r="37" spans="1:15" ht="12.75">
      <c r="A37" s="52"/>
      <c r="B37" s="55"/>
      <c r="C37" s="3" t="s">
        <v>4</v>
      </c>
      <c r="D37" s="3" t="s">
        <v>5</v>
      </c>
      <c r="E37" s="3" t="s">
        <v>6</v>
      </c>
      <c r="F37" s="54"/>
      <c r="G37" s="2" t="s">
        <v>9</v>
      </c>
      <c r="H37" s="2" t="s">
        <v>10</v>
      </c>
      <c r="I37" s="2" t="s">
        <v>11</v>
      </c>
      <c r="J37" s="2" t="s">
        <v>12</v>
      </c>
      <c r="K37" s="4" t="s">
        <v>14</v>
      </c>
      <c r="L37" s="2" t="s">
        <v>15</v>
      </c>
      <c r="M37" s="2" t="s">
        <v>16</v>
      </c>
      <c r="N37" s="2" t="s">
        <v>17</v>
      </c>
      <c r="O37" s="51"/>
    </row>
    <row r="38" spans="1:15" ht="12.75">
      <c r="A38" s="44" t="s">
        <v>20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</row>
    <row r="39" spans="1:15" ht="12.75">
      <c r="A39" s="2"/>
      <c r="B39" s="2"/>
      <c r="C39" s="2">
        <f>1день!C38+'2 день'!C38+'3 день '!C39+'4 день  '!C38+'5 день'!C38+'6 день '!C37+'7 день'!C39+'8 день '!C38+'9 день '!C38+'10 день '!C39</f>
        <v>0</v>
      </c>
      <c r="D39" s="2">
        <f>(1день!D37+'2 день'!D38+'3 день '!D38+'4 день  '!D37+'5 день'!D37+'6 день '!D37+'7 день'!D39+'8 день '!D38+'9 день '!D38+'10 день '!D38)/10</f>
        <v>0</v>
      </c>
      <c r="E39" s="2">
        <f>(1день!E37+'2 день'!E38+'3 день '!E38+'4 день  '!E37+'5 день'!E37+'6 день '!E37+'7 день'!E39+'8 день '!E38+'9 день '!E38+'10 день '!E38)/10</f>
        <v>0</v>
      </c>
      <c r="F39" s="2">
        <f>(1день!F37+'2 день'!F38+'3 день '!F38+'4 день  '!F37+'5 день'!F37+'6 день '!F37+'7 день'!F39+'8 день '!F38+'9 день '!F38+'10 день '!F38)/10</f>
        <v>0</v>
      </c>
      <c r="G39" s="2">
        <f>(1день!G37+'2 день'!G38+'3 день '!G38+'4 день  '!G37+'5 день'!G37+'6 день '!G37+'7 день'!G39+'8 день '!G38+'9 день '!G38+'10 день '!G38)/10</f>
        <v>0</v>
      </c>
      <c r="H39" s="2">
        <f>(1день!H37+'2 день'!H38+'3 день '!H38+'4 день  '!H37+'5 день'!H37+'6 день '!H37+'7 день'!H39+'8 день '!H38+'9 день '!H38+'10 день '!H38)/10</f>
        <v>0</v>
      </c>
      <c r="I39" s="2">
        <f>(1день!I37+'2 день'!I38+'3 день '!I38+'4 день  '!I37+'5 день'!I37+'6 день '!I37+'7 день'!I39+'8 день '!I38+'9 день '!I38+'10 день '!I38)/10</f>
        <v>0</v>
      </c>
      <c r="J39" s="2">
        <f>(1день!J37+'2 день'!J38+'3 день '!J38+'4 день  '!J37+'5 день'!J37+'6 день '!J37+'7 день'!J39+'8 день '!J38+'9 день '!J38+'10 день '!J38)/10</f>
        <v>0</v>
      </c>
      <c r="K39" s="2">
        <f>(1день!K37+'2 день'!K38+'3 день '!K38+'4 день  '!K37+'5 день'!K37+'6 день '!K37+'7 день'!K39+'8 день '!K38+'9 день '!K38+'10 день '!K38)/10</f>
        <v>0</v>
      </c>
      <c r="L39" s="2">
        <f>(1день!L37+'2 день'!L38+'3 день '!L38+'4 день  '!L37+'5 день'!L37+'6 день '!L37+'7 день'!L39+'8 день '!L38+'9 день '!L38+'10 день '!L38)/10</f>
        <v>0</v>
      </c>
      <c r="M39" s="2">
        <f>(1день!M37+'2 день'!M38+'3 день '!M38+'4 день  '!M37+'5 день'!M37+'6 день '!M37+'7 день'!M39+'8 день '!M38+'9 день '!M38+'10 день '!M38)/10</f>
        <v>0</v>
      </c>
      <c r="N39" s="2">
        <f>(1день!N37+'2 день'!N38+'3 день '!N38+'4 день  '!N37+'5 день'!N37+'6 день '!N37+'7 день'!N39+'8 день '!N38+'9 день '!N38+'10 день '!N38)/10</f>
        <v>0</v>
      </c>
      <c r="O39" s="2"/>
    </row>
    <row r="40" spans="1:15" ht="12.75">
      <c r="A40" s="2"/>
      <c r="B40" s="2"/>
      <c r="C40" s="2">
        <f>1день!C39+'2 день'!C39+'3 день '!C40+'4 день  '!C39+'5 день'!C39+'6 день '!C38+'7 день'!C40+'8 день '!C39+'9 день '!C39+'10 день '!C40</f>
        <v>0</v>
      </c>
      <c r="D40" s="2">
        <f>(1день!D38+'2 день'!D39+'3 день '!D39+'4 день  '!D38+'5 день'!D38+'6 день '!D38+'7 день'!D40+'8 день '!D39+'9 день '!D39+'10 день '!D39)/10</f>
        <v>0</v>
      </c>
      <c r="E40" s="2">
        <f>(1день!E38+'2 день'!E39+'3 день '!E39+'4 день  '!E38+'5 день'!E38+'6 день '!E38+'7 день'!E40+'8 день '!E39+'9 день '!E39+'10 день '!E39)/10</f>
        <v>0</v>
      </c>
      <c r="F40" s="2">
        <f>(1день!F38+'2 день'!F39+'3 день '!F39+'4 день  '!F38+'5 день'!F38+'6 день '!F38+'7 день'!F40+'8 день '!F39+'9 день '!F39+'10 день '!F39)/10</f>
        <v>0</v>
      </c>
      <c r="G40" s="2">
        <f>(1день!G38+'2 день'!G39+'3 день '!G39+'4 день  '!G38+'5 день'!G38+'6 день '!G38+'7 день'!G40+'8 день '!G39+'9 день '!G39+'10 день '!G39)/10</f>
        <v>0</v>
      </c>
      <c r="H40" s="2">
        <f>(1день!H38+'2 день'!H39+'3 день '!H39+'4 день  '!H38+'5 день'!H38+'6 день '!H38+'7 день'!H40+'8 день '!H39+'9 день '!H39+'10 день '!H39)/10</f>
        <v>0</v>
      </c>
      <c r="I40" s="2">
        <f>(1день!I38+'2 день'!I39+'3 день '!I39+'4 день  '!I38+'5 день'!I38+'6 день '!I38+'7 день'!I40+'8 день '!I39+'9 день '!I39+'10 день '!I39)/10</f>
        <v>0</v>
      </c>
      <c r="J40" s="2">
        <f>(1день!J38+'2 день'!J39+'3 день '!J39+'4 день  '!J38+'5 день'!J38+'6 день '!J38+'7 день'!J40+'8 день '!J39+'9 день '!J39+'10 день '!J39)/10</f>
        <v>0</v>
      </c>
      <c r="K40" s="2">
        <f>(1день!K38+'2 день'!K39+'3 день '!K39+'4 день  '!K38+'5 день'!K38+'6 день '!K38+'7 день'!K40+'8 день '!K39+'9 день '!K39+'10 день '!K39)/10</f>
        <v>0</v>
      </c>
      <c r="L40" s="2">
        <f>(1день!L38+'2 день'!L39+'3 день '!L39+'4 день  '!L38+'5 день'!L38+'6 день '!L38+'7 день'!L40+'8 день '!L39+'9 день '!L39+'10 день '!L39)/10</f>
        <v>0</v>
      </c>
      <c r="M40" s="2">
        <f>(1день!M38+'2 день'!M39+'3 день '!M39+'4 день  '!M38+'5 день'!M38+'6 день '!M38+'7 день'!M40+'8 день '!M39+'9 день '!M39+'10 день '!M39)/10</f>
        <v>0</v>
      </c>
      <c r="N40" s="2">
        <f>(1день!N38+'2 день'!N39+'3 день '!N39+'4 день  '!N38+'5 день'!N38+'6 день '!N38+'7 день'!N40+'8 день '!N39+'9 день '!N39+'10 день '!N39)/10</f>
        <v>0</v>
      </c>
      <c r="O40" s="2"/>
    </row>
    <row r="41" spans="1:15" ht="12.75">
      <c r="A41" s="2"/>
      <c r="B41" s="2"/>
      <c r="C41" s="2">
        <f>1день!C40+'2 день'!C40+'3 день '!C41+'4 день  '!C40+'5 день'!C40+'6 день '!C39+'7 день'!C41+'8 день '!C40+'9 день '!C40+'10 день '!C41</f>
        <v>0</v>
      </c>
      <c r="D41" s="2">
        <f>(1день!D39+'2 день'!D40+'3 день '!D40+'4 день  '!D39+'5 день'!D39+'6 день '!D39+'7 день'!D41+'8 день '!D40+'9 день '!D40+'10 день '!D40)/10</f>
        <v>0</v>
      </c>
      <c r="E41" s="2">
        <f>(1день!E39+'2 день'!E40+'3 день '!E40+'4 день  '!E39+'5 день'!E39+'6 день '!E39+'7 день'!E41+'8 день '!E40+'9 день '!E40+'10 день '!E40)/10</f>
        <v>0</v>
      </c>
      <c r="F41" s="2">
        <f>(1день!F39+'2 день'!F40+'3 день '!F40+'4 день  '!F39+'5 день'!F39+'6 день '!F39+'7 день'!F41+'8 день '!F40+'9 день '!F40+'10 день '!F40)/10</f>
        <v>0</v>
      </c>
      <c r="G41" s="2">
        <f>(1день!G39+'2 день'!G40+'3 день '!G40+'4 день  '!G39+'5 день'!G39+'6 день '!G39+'7 день'!G41+'8 день '!G40+'9 день '!G40+'10 день '!G40)/10</f>
        <v>0</v>
      </c>
      <c r="H41" s="2">
        <f>(1день!H39+'2 день'!H40+'3 день '!H40+'4 день  '!H39+'5 день'!H39+'6 день '!H39+'7 день'!H41+'8 день '!H40+'9 день '!H40+'10 день '!H40)/10</f>
        <v>0</v>
      </c>
      <c r="I41" s="2">
        <f>(1день!I39+'2 день'!I40+'3 день '!I40+'4 день  '!I39+'5 день'!I39+'6 день '!I39+'7 день'!I41+'8 день '!I40+'9 день '!I40+'10 день '!I40)/10</f>
        <v>0</v>
      </c>
      <c r="J41" s="2">
        <f>(1день!J39+'2 день'!J40+'3 день '!J40+'4 день  '!J39+'5 день'!J39+'6 день '!J39+'7 день'!J41+'8 день '!J40+'9 день '!J40+'10 день '!J40)/10</f>
        <v>0</v>
      </c>
      <c r="K41" s="2">
        <f>(1день!K39+'2 день'!K40+'3 день '!K40+'4 день  '!K39+'5 день'!K39+'6 день '!K39+'7 день'!K41+'8 день '!K40+'9 день '!K40+'10 день '!K40)/10</f>
        <v>0</v>
      </c>
      <c r="L41" s="2">
        <f>(1день!L39+'2 день'!L40+'3 день '!L40+'4 день  '!L39+'5 день'!L39+'6 день '!L39+'7 день'!L41+'8 день '!L40+'9 день '!L40+'10 день '!L40)/10</f>
        <v>0</v>
      </c>
      <c r="M41" s="2">
        <f>(1день!M39+'2 день'!M40+'3 день '!M40+'4 день  '!M39+'5 день'!M39+'6 день '!M39+'7 день'!M41+'8 день '!M40+'9 день '!M40+'10 день '!M40)/10</f>
        <v>0</v>
      </c>
      <c r="N41" s="2">
        <f>(1день!N39+'2 день'!N40+'3 день '!N40+'4 день  '!N39+'5 день'!N39+'6 день '!N39+'7 день'!N41+'8 день '!N40+'9 день '!N40+'10 день '!N40)/10</f>
        <v>0</v>
      </c>
      <c r="O41" s="2"/>
    </row>
    <row r="42" spans="1:15" ht="12.75">
      <c r="A42" s="2"/>
      <c r="B42" s="2"/>
      <c r="C42" s="2">
        <f>1день!C41+'2 день'!C41+'3 день '!C42+'4 день  '!C41+'5 день'!C41+'6 день '!C40+'7 день'!C43+'8 день '!C41+'9 день '!C41+'10 день '!C42</f>
        <v>0</v>
      </c>
      <c r="D42" s="2">
        <f>(1день!D40+'2 день'!D41+'3 день '!D41+'4 день  '!D40+'5 день'!D40+'6 день '!D40+'7 день'!D42+'8 день '!D41+'9 день '!D41+'10 день '!D41)/10</f>
        <v>0</v>
      </c>
      <c r="E42" s="2">
        <f>(1день!E40+'2 день'!E41+'3 день '!E41+'4 день  '!E40+'5 день'!E40+'6 день '!E40+'7 день'!E42+'8 день '!E41+'9 день '!E41+'10 день '!E41)/10</f>
        <v>0</v>
      </c>
      <c r="F42" s="2">
        <f>(1день!F40+'2 день'!F41+'3 день '!F41+'4 день  '!F40+'5 день'!F40+'6 день '!F40+'7 день'!F42+'8 день '!F41+'9 день '!F41+'10 день '!F41)/10</f>
        <v>0</v>
      </c>
      <c r="G42" s="2">
        <f>(1день!G40+'2 день'!G41+'3 день '!G41+'4 день  '!G40+'5 день'!G40+'6 день '!G40+'7 день'!G42+'8 день '!G41+'9 день '!G41+'10 день '!G41)/10</f>
        <v>0</v>
      </c>
      <c r="H42" s="2">
        <f>(1день!H40+'2 день'!H41+'3 день '!H41+'4 день  '!H40+'5 день'!H40+'6 день '!H40+'7 день'!H42+'8 день '!H41+'9 день '!H41+'10 день '!H41)/10</f>
        <v>0</v>
      </c>
      <c r="I42" s="2">
        <f>(1день!I40+'2 день'!I41+'3 день '!I41+'4 день  '!I40+'5 день'!I40+'6 день '!I40+'7 день'!I42+'8 день '!I41+'9 день '!I41+'10 день '!I41)/10</f>
        <v>0</v>
      </c>
      <c r="J42" s="2">
        <f>(1день!J40+'2 день'!J41+'3 день '!J41+'4 день  '!J40+'5 день'!J40+'6 день '!J40+'7 день'!J42+'8 день '!J41+'9 день '!J41+'10 день '!J41)/10</f>
        <v>0</v>
      </c>
      <c r="K42" s="2">
        <f>(1день!K40+'2 день'!K41+'3 день '!K41+'4 день  '!K40+'5 день'!K40+'6 день '!K40+'7 день'!K42+'8 день '!K41+'9 день '!K41+'10 день '!K41)/10</f>
        <v>0</v>
      </c>
      <c r="L42" s="2">
        <f>(1день!L40+'2 день'!L41+'3 день '!L41+'4 день  '!L40+'5 день'!L40+'6 день '!L40+'7 день'!L42+'8 день '!L41+'9 день '!L41+'10 день '!L41)/10</f>
        <v>0</v>
      </c>
      <c r="M42" s="2">
        <f>(1день!M40+'2 день'!M41+'3 день '!M41+'4 день  '!M40+'5 день'!M40+'6 день '!M40+'7 день'!M42+'8 день '!M41+'9 день '!M41+'10 день '!M41)/10</f>
        <v>0</v>
      </c>
      <c r="N42" s="2">
        <f>(1день!N40+'2 день'!N41+'3 день '!N41+'4 день  '!N40+'5 день'!N40+'6 день '!N40+'7 день'!N42+'8 день '!N41+'9 день '!N41+'10 день '!N41)/10</f>
        <v>0</v>
      </c>
      <c r="O42" s="2"/>
    </row>
    <row r="43" spans="1:15" ht="12.75">
      <c r="A43" s="2"/>
      <c r="B43" s="2"/>
      <c r="C43" s="2">
        <f>1день!C42+'2 день'!C43+'3 день '!C43+'4 день  '!C42+'5 день'!C42+'6 день '!C42+'7 день'!C44+'8 день '!C42+'9 день '!C43+'10 день '!C43</f>
        <v>0</v>
      </c>
      <c r="D43" s="2">
        <f>(1день!D41+'2 день'!D42+'3 день '!D42+'4 день  '!D41+'5 день'!D41+'6 день '!D41+'7 день'!D43+'8 день '!D42+'9 день '!D42+'10 день '!D42)/10</f>
        <v>0</v>
      </c>
      <c r="E43" s="2">
        <f>(1день!E41+'2 день'!E42+'3 день '!E42+'4 день  '!E41+'5 день'!E41+'6 день '!E41+'7 день'!E43+'8 день '!E42+'9 день '!E42+'10 день '!E42)/10</f>
        <v>0</v>
      </c>
      <c r="F43" s="2">
        <f>(1день!F41+'2 день'!F42+'3 день '!F42+'4 день  '!F41+'5 день'!F41+'6 день '!F41+'7 день'!F43+'8 день '!F42+'9 день '!F42+'10 день '!F42)/10</f>
        <v>0</v>
      </c>
      <c r="G43" s="2">
        <f>(1день!G41+'2 день'!G42+'3 день '!G42+'4 день  '!G41+'5 день'!G41+'6 день '!G41+'7 день'!G43+'8 день '!G42+'9 день '!G42+'10 день '!G42)/10</f>
        <v>0</v>
      </c>
      <c r="H43" s="2">
        <f>(1день!H41+'2 день'!H42+'3 день '!H42+'4 день  '!H41+'5 день'!H41+'6 день '!H41+'7 день'!H43+'8 день '!H42+'9 день '!H42+'10 день '!H42)/10</f>
        <v>0</v>
      </c>
      <c r="I43" s="2">
        <f>(1день!I41+'2 день'!I42+'3 день '!I42+'4 день  '!I41+'5 день'!I41+'6 день '!I41+'7 день'!I43+'8 день '!I42+'9 день '!I42+'10 день '!I42)/10</f>
        <v>0</v>
      </c>
      <c r="J43" s="2">
        <f>(1день!J41+'2 день'!J42+'3 день '!J42+'4 день  '!J41+'5 день'!J41+'6 день '!J41+'7 день'!J43+'8 день '!J42+'9 день '!J42+'10 день '!J42)/10</f>
        <v>0</v>
      </c>
      <c r="K43" s="2">
        <f>(1день!K41+'2 день'!K42+'3 день '!K42+'4 день  '!K41+'5 день'!K41+'6 день '!K41+'7 день'!K43+'8 день '!K42+'9 день '!K42+'10 день '!K42)/10</f>
        <v>0</v>
      </c>
      <c r="L43" s="2">
        <f>(1день!L41+'2 день'!L42+'3 день '!L42+'4 день  '!L41+'5 день'!L41+'6 день '!L41+'7 день'!L43+'8 день '!L42+'9 день '!L42+'10 день '!L42)/10</f>
        <v>0</v>
      </c>
      <c r="M43" s="2">
        <f>(1день!M41+'2 день'!M42+'3 день '!M42+'4 день  '!M41+'5 день'!M41+'6 день '!M41+'7 день'!M43+'8 день '!M42+'9 день '!M42+'10 день '!M42)/10</f>
        <v>0</v>
      </c>
      <c r="N43" s="2">
        <f>(1день!N41+'2 день'!N42+'3 день '!N42+'4 день  '!N41+'5 день'!N41+'6 день '!N41+'7 день'!N43+'8 день '!N42+'9 день '!N42+'10 день '!N42)/10</f>
        <v>0</v>
      </c>
      <c r="O43" s="2"/>
    </row>
    <row r="44" spans="1:15" ht="12.75">
      <c r="A44" s="8" t="s">
        <v>18</v>
      </c>
      <c r="B44" s="8"/>
      <c r="C44" s="8">
        <f aca="true" t="shared" si="4" ref="C44:N44">C39+C40+C41+C42+C43</f>
        <v>0</v>
      </c>
      <c r="D44" s="8">
        <f t="shared" si="4"/>
        <v>0</v>
      </c>
      <c r="E44" s="8">
        <f t="shared" si="4"/>
        <v>0</v>
      </c>
      <c r="F44" s="8">
        <f t="shared" si="4"/>
        <v>0</v>
      </c>
      <c r="G44" s="8">
        <f t="shared" si="4"/>
        <v>0</v>
      </c>
      <c r="H44" s="8">
        <f t="shared" si="4"/>
        <v>0</v>
      </c>
      <c r="I44" s="8">
        <f t="shared" si="4"/>
        <v>0</v>
      </c>
      <c r="J44" s="8">
        <f t="shared" si="4"/>
        <v>0</v>
      </c>
      <c r="K44" s="8">
        <f t="shared" si="4"/>
        <v>0</v>
      </c>
      <c r="L44" s="8">
        <f t="shared" si="4"/>
        <v>0</v>
      </c>
      <c r="M44" s="8">
        <f t="shared" si="4"/>
        <v>0</v>
      </c>
      <c r="N44" s="8">
        <f t="shared" si="4"/>
        <v>0</v>
      </c>
      <c r="O44" s="8">
        <f>F44/2713*100</f>
        <v>0</v>
      </c>
    </row>
    <row r="45" spans="1:15" ht="12.75">
      <c r="A45" s="45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2.75">
      <c r="A46" s="2"/>
      <c r="B46" s="2"/>
      <c r="C46" s="2">
        <f>(1день!C44+'2 день'!C45+'3 день '!C45+'4 день  '!C44+'5 день'!C44+'6 день '!C44+'7 день'!C46+'8 день '!C45+'9 день '!C45+'10 день '!C45)/10</f>
        <v>0</v>
      </c>
      <c r="D46" s="2">
        <f>(1день!D44+'2 день'!D45+'3 день '!D45+'4 день  '!D44+'5 день'!D44+'6 день '!D44+'7 день'!D46+'8 день '!D45+'9 день '!D45+'10 день '!D45)/10</f>
        <v>0</v>
      </c>
      <c r="E46" s="2">
        <f>(1день!E44+'2 день'!E45+'3 день '!E45+'4 день  '!E44+'5 день'!E44+'6 день '!E44+'7 день'!E46+'8 день '!E45+'9 день '!E45+'10 день '!E45)/10</f>
        <v>0</v>
      </c>
      <c r="F46" s="2">
        <f>(1день!F44+'2 день'!F45+'3 день '!F45+'4 день  '!F44+'5 день'!F44+'6 день '!F44+'7 день'!F46+'8 день '!F45+'9 день '!F45+'10 день '!F45)/10</f>
        <v>0</v>
      </c>
      <c r="G46" s="2">
        <f>(1день!G44+'2 день'!G45+'3 день '!G45+'4 день  '!G44+'5 день'!G44+'6 день '!G44+'7 день'!G46+'8 день '!G45+'9 день '!G45+'10 день '!G45)/10</f>
        <v>0</v>
      </c>
      <c r="H46" s="2">
        <f>(1день!H44+'2 день'!H45+'3 день '!H45+'4 день  '!H44+'5 день'!H44+'6 день '!H44+'7 день'!H46+'8 день '!H45+'9 день '!H45+'10 день '!H45)/10</f>
        <v>0</v>
      </c>
      <c r="I46" s="2">
        <f>(1день!I44+'2 день'!I45+'3 день '!I45+'4 день  '!I44+'5 день'!I44+'6 день '!I44+'7 день'!I46+'8 день '!I45+'9 день '!I45+'10 день '!I45)/10</f>
        <v>0</v>
      </c>
      <c r="J46" s="2">
        <f>(1день!J44+'2 день'!J45+'3 день '!J45+'4 день  '!J44+'5 день'!J44+'6 день '!J44+'7 день'!J46+'8 день '!J45+'9 день '!J45+'10 день '!J45)/10</f>
        <v>0</v>
      </c>
      <c r="K46" s="2">
        <f>(1день!K44+'2 день'!K45+'3 день '!K45+'4 день  '!K44+'5 день'!K44+'6 день '!K44+'7 день'!K46+'8 день '!K45+'9 день '!K45+'10 день '!K45)/10</f>
        <v>0</v>
      </c>
      <c r="L46" s="2">
        <f>(1день!L44+'2 день'!L45+'3 день '!L45+'4 день  '!L44+'5 день'!L44+'6 день '!L44+'7 день'!L46+'8 день '!L45+'9 день '!L45+'10 день '!L45)/10</f>
        <v>0</v>
      </c>
      <c r="M46" s="2">
        <f>(1день!M44+'2 день'!M45+'3 день '!M45+'4 день  '!M44+'5 день'!M44+'6 день '!M44+'7 день'!M46+'8 день '!M45+'9 день '!M45+'10 день '!M45)/10</f>
        <v>0</v>
      </c>
      <c r="N46" s="2">
        <f>(1день!N44+'2 день'!N45+'3 день '!N45+'4 день  '!N44+'5 день'!N44+'6 день '!N44+'7 день'!N46+'8 день '!N45+'9 день '!N45+'10 день '!N45)/10</f>
        <v>0</v>
      </c>
      <c r="O46" s="2"/>
    </row>
    <row r="47" spans="1:15" ht="12.75">
      <c r="A47" s="2"/>
      <c r="B47" s="2"/>
      <c r="C47" s="2">
        <f>(1день!C45+'2 день'!C46+'3 день '!C46+'4 день  '!C45+'5 день'!C45+'6 день '!C45+'7 день'!C47+'8 день '!C46+'9 день '!C46+'10 день '!C46)/10</f>
        <v>0</v>
      </c>
      <c r="D47" s="2">
        <f>(1день!D45+'2 день'!D46+'3 день '!D46+'4 день  '!D45+'5 день'!D45+'6 день '!D45+'7 день'!D47+'8 день '!D46+'9 день '!D46+'10 день '!D46)/10</f>
        <v>0</v>
      </c>
      <c r="E47" s="2">
        <f>(1день!E45+'2 день'!E46+'3 день '!E46+'4 день  '!E45+'5 день'!E45+'6 день '!E45+'7 день'!E47+'8 день '!E46+'9 день '!E46+'10 день '!E46)/10</f>
        <v>0</v>
      </c>
      <c r="F47" s="2">
        <f>(1день!F45+'2 день'!F46+'3 день '!F46+'4 день  '!F45+'5 день'!F45+'6 день '!F45+'7 день'!F47+'8 день '!F46+'9 день '!F46+'10 день '!F46)/10</f>
        <v>0</v>
      </c>
      <c r="G47" s="2">
        <f>(1день!G45+'2 день'!G46+'3 день '!G46+'4 день  '!G45+'5 день'!G45+'6 день '!G45+'7 день'!G47+'8 день '!G46+'9 день '!G46+'10 день '!G46)/10</f>
        <v>0</v>
      </c>
      <c r="H47" s="2">
        <f>(1день!H45+'2 день'!H46+'3 день '!H46+'4 день  '!H45+'5 день'!H45+'6 день '!H45+'7 день'!H47+'8 день '!H46+'9 день '!H46+'10 день '!H46)/10</f>
        <v>0</v>
      </c>
      <c r="I47" s="2">
        <f>(1день!I45+'2 день'!I46+'3 день '!I46+'4 день  '!I45+'5 день'!I45+'6 день '!I45+'7 день'!I47+'8 день '!I46+'9 день '!I46+'10 день '!I46)/10</f>
        <v>0</v>
      </c>
      <c r="J47" s="2">
        <f>(1день!J45+'2 день'!J46+'3 день '!J46+'4 день  '!J45+'5 день'!J45+'6 день '!J45+'7 день'!J47+'8 день '!J46+'9 день '!J46+'10 день '!J46)/10</f>
        <v>0</v>
      </c>
      <c r="K47" s="2">
        <f>(1день!K45+'2 день'!K46+'3 день '!K46+'4 день  '!K45+'5 день'!K45+'6 день '!K45+'7 день'!K47+'8 день '!K46+'9 день '!K46+'10 день '!K46)/10</f>
        <v>0</v>
      </c>
      <c r="L47" s="2">
        <f>(1день!L45+'2 день'!L46+'3 день '!L46+'4 день  '!L45+'5 день'!L45+'6 день '!L45+'7 день'!L47+'8 день '!L46+'9 день '!L46+'10 день '!L46)/10</f>
        <v>0</v>
      </c>
      <c r="M47" s="2">
        <f>(1день!M45+'2 день'!M46+'3 день '!M46+'4 день  '!M45+'5 день'!M45+'6 день '!M45+'7 день'!M47+'8 день '!M46+'9 день '!M46+'10 день '!M46)/10</f>
        <v>0</v>
      </c>
      <c r="N47" s="2">
        <f>(1день!N45+'2 день'!N46+'3 день '!N46+'4 день  '!N45+'5 день'!N45+'6 день '!N45+'7 день'!N47+'8 день '!N46+'9 день '!N46+'10 день '!N46)/10</f>
        <v>0</v>
      </c>
      <c r="O47" s="2"/>
    </row>
    <row r="48" spans="1:15" ht="12.75">
      <c r="A48" s="2"/>
      <c r="B48" s="2"/>
      <c r="C48" s="2">
        <f>(1день!C46+'2 день'!C47+'3 день '!C47+'4 день  '!C46+'5 день'!C46+'6 день '!C46+'7 день'!C48+'8 день '!C47+'9 день '!C47+'10 день '!C47)/10</f>
        <v>0</v>
      </c>
      <c r="D48" s="2">
        <f>(1день!D46+'2 день'!D47+'3 день '!D47+'4 день  '!D46+'5 день'!D46+'6 день '!D46+'7 день'!D48+'8 день '!D47+'9 день '!D47+'10 день '!D47)/10</f>
        <v>0</v>
      </c>
      <c r="E48" s="2">
        <f>(1день!E46+'2 день'!E47+'3 день '!E47+'4 день  '!E46+'5 день'!E46+'6 день '!E46+'7 день'!E48+'8 день '!E47+'9 день '!E47+'10 день '!E47)/10</f>
        <v>0</v>
      </c>
      <c r="F48" s="2">
        <f>(1день!F46+'2 день'!F47+'3 день '!F47+'4 день  '!F46+'5 день'!F46+'6 день '!F46+'7 день'!F48+'8 день '!F47+'9 день '!F47+'10 день '!F47)/10</f>
        <v>0</v>
      </c>
      <c r="G48" s="2">
        <f>(1день!G46+'2 день'!G47+'3 день '!G47+'4 день  '!G46+'5 день'!G46+'6 день '!G46+'7 день'!G48+'8 день '!G47+'9 день '!G47+'10 день '!G47)/10</f>
        <v>0</v>
      </c>
      <c r="H48" s="2">
        <f>(1день!H46+'2 день'!H47+'3 день '!H47+'4 день  '!H46+'5 день'!H46+'6 день '!H46+'7 день'!H48+'8 день '!H47+'9 день '!H47+'10 день '!H47)/10</f>
        <v>0</v>
      </c>
      <c r="I48" s="2">
        <f>(1день!I46+'2 день'!I47+'3 день '!I47+'4 день  '!I46+'5 день'!I46+'6 день '!I46+'7 день'!I48+'8 день '!I47+'9 день '!I47+'10 день '!I47)/10</f>
        <v>0</v>
      </c>
      <c r="J48" s="2">
        <f>(1день!J46+'2 день'!J47+'3 день '!J47+'4 день  '!J46+'5 день'!J46+'6 день '!J46+'7 день'!J48+'8 день '!J47+'9 день '!J47+'10 день '!J47)/10</f>
        <v>0</v>
      </c>
      <c r="K48" s="2">
        <f>(1день!K46+'2 день'!K47+'3 день '!K47+'4 день  '!K46+'5 день'!K46+'6 день '!K46+'7 день'!K48+'8 день '!K47+'9 день '!K47+'10 день '!K47)/10</f>
        <v>0</v>
      </c>
      <c r="L48" s="2">
        <f>(1день!L46+'2 день'!L47+'3 день '!L47+'4 день  '!L46+'5 день'!L46+'6 день '!L46+'7 день'!L48+'8 день '!L47+'9 день '!L47+'10 день '!L47)/10</f>
        <v>0</v>
      </c>
      <c r="M48" s="2">
        <f>(1день!M46+'2 день'!M47+'3 день '!M47+'4 день  '!M46+'5 день'!M46+'6 день '!M46+'7 день'!M48+'8 день '!M47+'9 день '!M47+'10 день '!M47)/10</f>
        <v>0</v>
      </c>
      <c r="N48" s="2">
        <f>(1день!N46+'2 день'!N47+'3 день '!N47+'4 день  '!N46+'5 день'!N46+'6 день '!N46+'7 день'!N48+'8 день '!N47+'9 день '!N47+'10 день '!N47)/10</f>
        <v>0</v>
      </c>
      <c r="O48" s="2"/>
    </row>
    <row r="49" spans="1:15" ht="12.75">
      <c r="A49" s="2"/>
      <c r="B49" s="2"/>
      <c r="C49" s="2">
        <f>(1день!C47+'2 день'!C48+'3 день '!C48+'4 день  '!C47+'5 день'!C47+'6 день '!C47+'7 день'!C49+'8 день '!C48+'9 день '!C48+'10 день '!C48)/10</f>
        <v>0</v>
      </c>
      <c r="D49" s="2">
        <f>(1день!D47+'2 день'!D48+'3 день '!D48+'4 день  '!D47+'5 день'!D47+'6 день '!D47+'7 день'!D49+'8 день '!D48+'9 день '!D48+'10 день '!D48)/10</f>
        <v>0</v>
      </c>
      <c r="E49" s="2">
        <f>(1день!E47+'2 день'!E48+'3 день '!E48+'4 день  '!E47+'5 день'!E47+'6 день '!E47+'7 день'!E49+'8 день '!E48+'9 день '!E48+'10 день '!E48)/10</f>
        <v>0</v>
      </c>
      <c r="F49" s="2">
        <f>(1день!F47+'2 день'!F48+'3 день '!F48+'4 день  '!F47+'5 день'!F47+'6 день '!F47+'7 день'!F49+'8 день '!F48+'9 день '!F48+'10 день '!F48)/10</f>
        <v>0</v>
      </c>
      <c r="G49" s="2">
        <f>(1день!G47+'2 день'!G48+'3 день '!G48+'4 день  '!G47+'5 день'!G47+'6 день '!G47+'7 день'!G49+'8 день '!G48+'9 день '!G48+'10 день '!G48)/10</f>
        <v>0</v>
      </c>
      <c r="H49" s="2">
        <f>(1день!H47+'2 день'!H48+'3 день '!H48+'4 день  '!H47+'5 день'!H47+'6 день '!H47+'7 день'!H49+'8 день '!H48+'9 день '!H48+'10 день '!H48)/10</f>
        <v>0</v>
      </c>
      <c r="I49" s="2">
        <f>(1день!I47+'2 день'!I48+'3 день '!I48+'4 день  '!I47+'5 день'!I47+'6 день '!I47+'7 день'!I49+'8 день '!I48+'9 день '!I48+'10 день '!I48)/10</f>
        <v>0</v>
      </c>
      <c r="J49" s="2">
        <f>(1день!J47+'2 день'!J48+'3 день '!J48+'4 день  '!J47+'5 день'!J47+'6 день '!J47+'7 день'!J49+'8 день '!J48+'9 день '!J48+'10 день '!J48)/10</f>
        <v>0</v>
      </c>
      <c r="K49" s="2">
        <f>(1день!K47+'2 день'!K48+'3 день '!K48+'4 день  '!K47+'5 день'!K47+'6 день '!K47+'7 день'!K49+'8 день '!K48+'9 день '!K48+'10 день '!K48)/10</f>
        <v>0</v>
      </c>
      <c r="L49" s="2">
        <f>(1день!L47+'2 день'!L48+'3 день '!L48+'4 день  '!L47+'5 день'!L47+'6 день '!L47+'7 день'!L49+'8 день '!L48+'9 день '!L48+'10 день '!L48)/10</f>
        <v>0</v>
      </c>
      <c r="M49" s="2">
        <f>(1день!M47+'2 день'!M48+'3 день '!M48+'4 день  '!M47+'5 день'!M47+'6 день '!M47+'7 день'!M49+'8 день '!M48+'9 день '!M48+'10 день '!M48)/10</f>
        <v>0</v>
      </c>
      <c r="N49" s="2">
        <f>(1день!N47+'2 день'!N48+'3 день '!N48+'4 день  '!N47+'5 день'!N47+'6 день '!N47+'7 день'!N49+'8 день '!N48+'9 день '!N48+'10 день '!N48)/10</f>
        <v>0</v>
      </c>
      <c r="O49" s="2"/>
    </row>
    <row r="50" spans="1:15" ht="12.75">
      <c r="A50" s="2"/>
      <c r="B50" s="2"/>
      <c r="C50" s="2">
        <f>(1день!C48+'2 день'!C49+'3 день '!C49+'4 день  '!C48+'5 день'!C48+'6 день '!C48+'7 день'!C50+'8 день '!C49+'9 день '!C49+'10 день '!C49)/10</f>
        <v>0</v>
      </c>
      <c r="D50" s="2">
        <f>(1день!D48+'2 день'!D49+'3 день '!D49+'4 день  '!D48+'5 день'!D48+'6 день '!D48+'7 день'!D50+'8 день '!D49+'9 день '!D49+'10 день '!D49)/10</f>
        <v>0</v>
      </c>
      <c r="E50" s="2">
        <f>(1день!E48+'2 день'!E49+'3 день '!E49+'4 день  '!E48+'5 день'!E48+'6 день '!E48+'7 день'!E50+'8 день '!E49+'9 день '!E49+'10 день '!E49)/10</f>
        <v>0</v>
      </c>
      <c r="F50" s="2">
        <f>(1день!F48+'2 день'!F49+'3 день '!F49+'4 день  '!F48+'5 день'!F48+'6 день '!F48+'7 день'!F50+'8 день '!F49+'9 день '!F49+'10 день '!F49)/10</f>
        <v>0</v>
      </c>
      <c r="G50" s="2">
        <f>(1день!G48+'2 день'!G49+'3 день '!G49+'4 день  '!G48+'5 день'!G48+'6 день '!G48+'7 день'!G50+'8 день '!G49+'9 день '!G49+'10 день '!G49)/10</f>
        <v>0</v>
      </c>
      <c r="H50" s="2">
        <f>(1день!H48+'2 день'!H49+'3 день '!H49+'4 день  '!H48+'5 день'!H48+'6 день '!H48+'7 день'!H50+'8 день '!H49+'9 день '!H49+'10 день '!H49)/10</f>
        <v>0</v>
      </c>
      <c r="I50" s="2">
        <f>(1день!I48+'2 день'!I49+'3 день '!I49+'4 день  '!I48+'5 день'!I48+'6 день '!I48+'7 день'!I50+'8 день '!I49+'9 день '!I49+'10 день '!I49)/10</f>
        <v>0</v>
      </c>
      <c r="J50" s="2">
        <f>(1день!J48+'2 день'!J49+'3 день '!J49+'4 день  '!J48+'5 день'!J48+'6 день '!J48+'7 день'!J50+'8 день '!J49+'9 день '!J49+'10 день '!J49)/10</f>
        <v>0</v>
      </c>
      <c r="K50" s="2">
        <f>(1день!K48+'2 день'!K49+'3 день '!K49+'4 день  '!K48+'5 день'!K48+'6 день '!K48+'7 день'!K50+'8 день '!K49+'9 день '!K49+'10 день '!K49)/10</f>
        <v>0</v>
      </c>
      <c r="L50" s="2">
        <f>(1день!L48+'2 день'!L49+'3 день '!L49+'4 день  '!L48+'5 день'!L48+'6 день '!L48+'7 день'!L50+'8 день '!L49+'9 день '!L49+'10 день '!L49)/10</f>
        <v>0</v>
      </c>
      <c r="M50" s="2">
        <f>(1день!M48+'2 день'!M49+'3 день '!M49+'4 день  '!M48+'5 день'!M48+'6 день '!M48+'7 день'!M50+'8 день '!M49+'9 день '!M49+'10 день '!M49)/10</f>
        <v>0</v>
      </c>
      <c r="N50" s="2">
        <f>(1день!N48+'2 день'!N49+'3 день '!N49+'4 день  '!N48+'5 день'!N48+'6 день '!N48+'7 день'!N50+'8 день '!N49+'9 день '!N49+'10 день '!N49)/10</f>
        <v>0</v>
      </c>
      <c r="O50" s="2"/>
    </row>
    <row r="51" spans="1:15" ht="12.75">
      <c r="A51" s="2"/>
      <c r="B51" s="2"/>
      <c r="C51" s="2">
        <f>(1день!C49+'2 день'!C50+'3 день '!C50+'4 день  '!C49+'5 день'!C49+'6 день '!C49+'7 день'!C51+'8 день '!C50+'9 день '!C50+'10 день '!C50)/10</f>
        <v>0</v>
      </c>
      <c r="D51" s="2">
        <f>(1день!D49+'2 день'!D50+'3 день '!D50+'4 день  '!D49+'5 день'!D49+'6 день '!D49+'7 день'!D51+'8 день '!D50+'9 день '!D50+'10 день '!D50)/10</f>
        <v>0</v>
      </c>
      <c r="E51" s="2">
        <f>(1день!E49+'2 день'!E50+'3 день '!E50+'4 день  '!E49+'5 день'!E49+'6 день '!E49+'7 день'!E51+'8 день '!E50+'9 день '!E50+'10 день '!E50)/10</f>
        <v>0</v>
      </c>
      <c r="F51" s="2">
        <f>(1день!F49+'2 день'!F50+'3 день '!F50+'4 день  '!F49+'5 день'!F49+'6 день '!F49+'7 день'!F51+'8 день '!F50+'9 день '!F50+'10 день '!F50)/10</f>
        <v>0</v>
      </c>
      <c r="G51" s="2">
        <f>(1день!G49+'2 день'!G50+'3 день '!G50+'4 день  '!G49+'5 день'!G49+'6 день '!G49+'7 день'!G51+'8 день '!G50+'9 день '!G50+'10 день '!G50)/10</f>
        <v>0</v>
      </c>
      <c r="H51" s="2">
        <f>(1день!H49+'2 день'!H50+'3 день '!H50+'4 день  '!H49+'5 день'!H49+'6 день '!H49+'7 день'!H51+'8 день '!H50+'9 день '!H50+'10 день '!H50)/10</f>
        <v>0</v>
      </c>
      <c r="I51" s="2">
        <f>(1день!I49+'2 день'!I50+'3 день '!I50+'4 день  '!I49+'5 день'!I49+'6 день '!I49+'7 день'!I51+'8 день '!I50+'9 день '!I50+'10 день '!I50)/10</f>
        <v>0</v>
      </c>
      <c r="J51" s="2">
        <f>(1день!J49+'2 день'!J50+'3 день '!J50+'4 день  '!J49+'5 день'!J49+'6 день '!J49+'7 день'!J51+'8 день '!J50+'9 день '!J50+'10 день '!J50)/10</f>
        <v>0</v>
      </c>
      <c r="K51" s="2">
        <f>(1день!K49+'2 день'!K50+'3 день '!K50+'4 день  '!K49+'5 день'!K49+'6 день '!K49+'7 день'!K51+'8 день '!K50+'9 день '!K50+'10 день '!K50)/10</f>
        <v>0</v>
      </c>
      <c r="L51" s="2">
        <f>(1день!L49+'2 день'!L50+'3 день '!L50+'4 день  '!L49+'5 день'!L49+'6 день '!L49+'7 день'!L51+'8 день '!L50+'9 день '!L50+'10 день '!L50)/10</f>
        <v>0</v>
      </c>
      <c r="M51" s="2">
        <f>(1день!M49+'2 день'!M50+'3 день '!M50+'4 день  '!M49+'5 день'!M49+'6 день '!M49+'7 день'!M51+'8 день '!M50+'9 день '!M50+'10 день '!M50)/10</f>
        <v>0</v>
      </c>
      <c r="N51" s="2">
        <f>(1день!N49+'2 день'!N50+'3 день '!N50+'4 день  '!N49+'5 день'!N49+'6 день '!N49+'7 день'!N51+'8 день '!N50+'9 день '!N50+'10 день '!N50)/10</f>
        <v>0</v>
      </c>
      <c r="O51" s="2"/>
    </row>
    <row r="52" spans="1:15" ht="12.75">
      <c r="A52" s="2"/>
      <c r="B52" s="2"/>
      <c r="C52" s="2">
        <f>(1день!C50+'2 день'!C51+'3 день '!C51+'4 день  '!C50+'5 день'!C50+'6 день '!C50+'7 день'!C52+'8 день '!C51+'9 день '!C51+'10 день '!C51)/10</f>
        <v>0</v>
      </c>
      <c r="D52" s="2">
        <f>(1день!D50+'2 день'!D51+'3 день '!D51+'4 день  '!D50+'5 день'!D50+'6 день '!D50+'7 день'!D52+'8 день '!D51+'9 день '!D51+'10 день '!D51)/10</f>
        <v>0</v>
      </c>
      <c r="E52" s="2">
        <f>(1день!E50+'2 день'!E51+'3 день '!E51+'4 день  '!E50+'5 день'!E50+'6 день '!E50+'7 день'!E52+'8 день '!E51+'9 день '!E51+'10 день '!E51)/10</f>
        <v>0</v>
      </c>
      <c r="F52" s="2">
        <f>(1день!F50+'2 день'!F51+'3 день '!F51+'4 день  '!F50+'5 день'!F50+'6 день '!F50+'7 день'!F52+'8 день '!F51+'9 день '!F51+'10 день '!F51)/10</f>
        <v>0</v>
      </c>
      <c r="G52" s="2">
        <f>(1день!G50+'2 день'!G51+'3 день '!G51+'4 день  '!G50+'5 день'!G50+'6 день '!G50+'7 день'!G52+'8 день '!G51+'9 день '!G51+'10 день '!G51)/10</f>
        <v>0</v>
      </c>
      <c r="H52" s="2">
        <f>(1день!H50+'2 день'!H51+'3 день '!H51+'4 день  '!H50+'5 день'!H50+'6 день '!H50+'7 день'!H52+'8 день '!H51+'9 день '!H51+'10 день '!H51)/10</f>
        <v>0</v>
      </c>
      <c r="I52" s="2">
        <f>(1день!I50+'2 день'!I51+'3 день '!I51+'4 день  '!I50+'5 день'!I50+'6 день '!I50+'7 день'!I52+'8 день '!I51+'9 день '!I51+'10 день '!I51)/10</f>
        <v>0</v>
      </c>
      <c r="J52" s="2">
        <f>(1день!J50+'2 день'!J51+'3 день '!J51+'4 день  '!J50+'5 день'!J50+'6 день '!J50+'7 день'!J52+'8 день '!J51+'9 день '!J51+'10 день '!J51)/10</f>
        <v>0</v>
      </c>
      <c r="K52" s="2">
        <f>(1день!K50+'2 день'!K51+'3 день '!K51+'4 день  '!K50+'5 день'!K50+'6 день '!K50+'7 день'!K52+'8 день '!K51+'9 день '!K51+'10 день '!K51)/10</f>
        <v>0</v>
      </c>
      <c r="L52" s="2">
        <f>(1день!L50+'2 день'!L51+'3 день '!L51+'4 день  '!L50+'5 день'!L50+'6 день '!L50+'7 день'!L52+'8 день '!L51+'9 день '!L51+'10 день '!L51)/10</f>
        <v>0</v>
      </c>
      <c r="M52" s="2">
        <f>(1день!M50+'2 день'!M51+'3 день '!M51+'4 день  '!M50+'5 день'!M50+'6 день '!M50+'7 день'!M52+'8 день '!M51+'9 день '!M51+'10 день '!M51)/10</f>
        <v>0</v>
      </c>
      <c r="N52" s="2">
        <f>(1день!N50+'2 день'!N51+'3 день '!N51+'4 день  '!N50+'5 день'!N50+'6 день '!N50+'7 день'!N52+'8 день '!N51+'9 день '!N51+'10 день '!N51)/10</f>
        <v>0</v>
      </c>
      <c r="O52" s="2"/>
    </row>
    <row r="53" spans="1:15" ht="12.75">
      <c r="A53" s="8" t="s">
        <v>21</v>
      </c>
      <c r="B53" s="8"/>
      <c r="C53" s="8">
        <f aca="true" t="shared" si="5" ref="C53:N53">C46+C47+C48+C49+C50+C51+C52</f>
        <v>0</v>
      </c>
      <c r="D53" s="8">
        <f t="shared" si="5"/>
        <v>0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>F53/2713*100</f>
        <v>0</v>
      </c>
    </row>
    <row r="54" spans="1:15" ht="12.75">
      <c r="A54" s="44" t="s">
        <v>22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6"/>
    </row>
    <row r="55" spans="1:15" ht="12.75">
      <c r="A55" s="2"/>
      <c r="B55" s="2"/>
      <c r="C55" s="2">
        <f>(1день!C53+'2 день'!C54+'3 день '!C54+'4 день  '!C53+'5 день'!C53+'6 день '!C53+'7 день'!C55+'8 день '!C54+'9 день '!C54+'10 день '!C54)/10</f>
        <v>0</v>
      </c>
      <c r="D55" s="2">
        <f>(1день!D53+'2 день'!D54+'3 день '!D54+'4 день  '!D53+'5 день'!D53+'6 день '!D53+'7 день'!D55+'8 день '!D54+'9 день '!D54+'10 день '!D54)/10</f>
        <v>0</v>
      </c>
      <c r="E55" s="2">
        <f>(1день!E53+'2 день'!E54+'3 день '!E54+'4 день  '!E53+'5 день'!E53+'6 день '!E53+'7 день'!E55+'8 день '!E54+'9 день '!E54+'10 день '!E54)/10</f>
        <v>0</v>
      </c>
      <c r="F55" s="2">
        <f>(1день!F53+'2 день'!F54+'3 день '!F54+'4 день  '!F53+'5 день'!F53+'6 день '!F53+'7 день'!F55+'8 день '!F54+'9 день '!F54+'10 день '!F54)/10</f>
        <v>0</v>
      </c>
      <c r="G55" s="2">
        <f>(1день!G53+'2 день'!G54+'3 день '!G54+'4 день  '!G53+'5 день'!G53+'6 день '!G53+'7 день'!G55+'8 день '!G54+'9 день '!G54+'10 день '!G54)/10</f>
        <v>0</v>
      </c>
      <c r="H55" s="2">
        <f>(1день!H53+'2 день'!H54+'3 день '!H54+'4 день  '!H53+'5 день'!H53+'6 день '!H53+'7 день'!H55+'8 день '!H54+'9 день '!H54+'10 день '!H54)/10</f>
        <v>0</v>
      </c>
      <c r="I55" s="2">
        <f>(1день!I53+'2 день'!I54+'3 день '!I54+'4 день  '!I53+'5 день'!I53+'6 день '!I53+'7 день'!I55+'8 день '!I54+'9 день '!I54+'10 день '!I54)/10</f>
        <v>0</v>
      </c>
      <c r="J55" s="2">
        <f>(1день!J53+'2 день'!J54+'3 день '!J54+'4 день  '!J53+'5 день'!J53+'6 день '!J53+'7 день'!J55+'8 день '!J54+'9 день '!J54+'10 день '!J54)/10</f>
        <v>0</v>
      </c>
      <c r="K55" s="2">
        <f>(1день!K53+'2 день'!K54+'3 день '!K54+'4 день  '!K53+'5 день'!K53+'6 день '!K53+'7 день'!K55+'8 день '!K54+'9 день '!K54+'10 день '!K54)/10</f>
        <v>0</v>
      </c>
      <c r="L55" s="2">
        <f>(1день!L53+'2 день'!L54+'3 день '!L54+'4 день  '!L53+'5 день'!L53+'6 день '!L53+'7 день'!L55+'8 день '!L54+'9 день '!L54+'10 день '!L54)/10</f>
        <v>0</v>
      </c>
      <c r="M55" s="2">
        <f>(1день!M53+'2 день'!M54+'3 день '!M54+'4 день  '!M53+'5 день'!M53+'6 день '!M53+'7 день'!M55+'8 день '!M54+'9 день '!M54+'10 день '!M54)/10</f>
        <v>0</v>
      </c>
      <c r="N55" s="2">
        <f>(1день!N53+'2 день'!N54+'3 день '!N54+'4 день  '!N53+'5 день'!N53+'6 день '!N53+'7 день'!N55+'8 день '!N54+'9 день '!N54+'10 день '!N54)/10</f>
        <v>0</v>
      </c>
      <c r="O55" s="2"/>
    </row>
    <row r="56" spans="1:15" ht="12.75">
      <c r="A56" s="2"/>
      <c r="B56" s="2"/>
      <c r="C56" s="2">
        <f>(1день!C54+'2 день'!C55+'3 день '!C55+'4 день  '!C54+'5 день'!C54+'6 день '!C54+'7 день'!C56+'8 день '!C55+'9 день '!C55+'10 день '!C55)/10</f>
        <v>0</v>
      </c>
      <c r="D56" s="2">
        <f>(1день!D54+'2 день'!D55+'3 день '!D55+'4 день  '!D54+'5 день'!D54+'6 день '!D54+'7 день'!D56+'8 день '!D55+'9 день '!D55+'10 день '!D55)/10</f>
        <v>0</v>
      </c>
      <c r="E56" s="2">
        <f>(1день!E54+'2 день'!E55+'3 день '!E55+'4 день  '!E54+'5 день'!E54+'6 день '!E54+'7 день'!E56+'8 день '!E55+'9 день '!E55+'10 день '!E55)/10</f>
        <v>0</v>
      </c>
      <c r="F56" s="2">
        <f>(1день!F54+'2 день'!F55+'3 день '!F55+'4 день  '!F54+'5 день'!F54+'6 день '!F54+'7 день'!F56+'8 день '!F55+'9 день '!F55+'10 день '!F55)/10</f>
        <v>0</v>
      </c>
      <c r="G56" s="2">
        <f>(1день!G54+'2 день'!G55+'3 день '!G55+'4 день  '!G54+'5 день'!G54+'6 день '!G54+'7 день'!G56+'8 день '!G55+'9 день '!G55+'10 день '!G55)/10</f>
        <v>0</v>
      </c>
      <c r="H56" s="2">
        <f>(1день!H54+'2 день'!H55+'3 день '!H55+'4 день  '!H54+'5 день'!H54+'6 день '!H54+'7 день'!H56+'8 день '!H55+'9 день '!H55+'10 день '!H55)/10</f>
        <v>0</v>
      </c>
      <c r="I56" s="2">
        <f>(1день!I54+'2 день'!I55+'3 день '!I55+'4 день  '!I54+'5 день'!I54+'6 день '!I54+'7 день'!I56+'8 день '!I55+'9 день '!I55+'10 день '!I55)/10</f>
        <v>0</v>
      </c>
      <c r="J56" s="2">
        <f>(1день!J54+'2 день'!J55+'3 день '!J55+'4 день  '!J54+'5 день'!J54+'6 день '!J54+'7 день'!J56+'8 день '!J55+'9 день '!J55+'10 день '!J55)/10</f>
        <v>0</v>
      </c>
      <c r="K56" s="2">
        <f>(1день!K54+'2 день'!K55+'3 день '!K55+'4 день  '!K54+'5 день'!K54+'6 день '!K54+'7 день'!K56+'8 день '!K55+'9 день '!K55+'10 день '!K55)/10</f>
        <v>0</v>
      </c>
      <c r="L56" s="2">
        <f>(1день!L54+'2 день'!L55+'3 день '!L55+'4 день  '!L54+'5 день'!L54+'6 день '!L54+'7 день'!L56+'8 день '!L55+'9 день '!L55+'10 день '!L55)/10</f>
        <v>0</v>
      </c>
      <c r="M56" s="2">
        <f>(1день!M54+'2 день'!M55+'3 день '!M55+'4 день  '!M54+'5 день'!M54+'6 день '!M54+'7 день'!M56+'8 день '!M55+'9 день '!M55+'10 день '!M55)/10</f>
        <v>0</v>
      </c>
      <c r="N56" s="2">
        <f>(1день!N54+'2 день'!N55+'3 день '!N55+'4 день  '!N54+'5 день'!N54+'6 день '!N54+'7 день'!N56+'8 день '!N55+'9 день '!N55+'10 день '!N55)/10</f>
        <v>0</v>
      </c>
      <c r="O56" s="2"/>
    </row>
    <row r="57" spans="1:15" ht="12.75">
      <c r="A57" s="2"/>
      <c r="B57" s="2"/>
      <c r="C57" s="2">
        <f>(1день!C55+'2 день'!C56+'3 день '!C56+'4 день  '!C55+'5 день'!C55+'6 день '!C55+'7 день'!C57+'8 день '!C56+'9 день '!C56+'10 день '!C56)/10</f>
        <v>0</v>
      </c>
      <c r="D57" s="2">
        <f>(1день!D55+'2 день'!D56+'3 день '!D56+'4 день  '!D55+'5 день'!D55+'6 день '!D55+'7 день'!D57+'8 день '!D56+'9 день '!D56+'10 день '!D56)/10</f>
        <v>0</v>
      </c>
      <c r="E57" s="2">
        <f>(1день!E55+'2 день'!E56+'3 день '!E56+'4 день  '!E55+'5 день'!E55+'6 день '!E55+'7 день'!E57+'8 день '!E56+'9 день '!E56+'10 день '!E56)/10</f>
        <v>0</v>
      </c>
      <c r="F57" s="2">
        <f>(1день!F55+'2 день'!F56+'3 день '!F56+'4 день  '!F55+'5 день'!F55+'6 день '!F55+'7 день'!F57+'8 день '!F56+'9 день '!F56+'10 день '!F56)/10</f>
        <v>0</v>
      </c>
      <c r="G57" s="2">
        <f>(1день!G55+'2 день'!G56+'3 день '!G56+'4 день  '!G55+'5 день'!G55+'6 день '!G55+'7 день'!G57+'8 день '!G56+'9 день '!G56+'10 день '!G56)/10</f>
        <v>0</v>
      </c>
      <c r="H57" s="2">
        <f>(1день!H55+'2 день'!H56+'3 день '!H56+'4 день  '!H55+'5 день'!H55+'6 день '!H55+'7 день'!H57+'8 день '!H56+'9 день '!H56+'10 день '!H56)/10</f>
        <v>0</v>
      </c>
      <c r="I57" s="2">
        <f>(1день!I55+'2 день'!I56+'3 день '!I56+'4 день  '!I55+'5 день'!I55+'6 день '!I55+'7 день'!I57+'8 день '!I56+'9 день '!I56+'10 день '!I56)/10</f>
        <v>0</v>
      </c>
      <c r="J57" s="2">
        <f>(1день!J55+'2 день'!J56+'3 день '!J56+'4 день  '!J55+'5 день'!J55+'6 день '!J55+'7 день'!J57+'8 день '!J56+'9 день '!J56+'10 день '!J56)/10</f>
        <v>0</v>
      </c>
      <c r="K57" s="2">
        <f>(1день!K55+'2 день'!K56+'3 день '!K56+'4 день  '!K55+'5 день'!K55+'6 день '!K55+'7 день'!K57+'8 день '!K56+'9 день '!K56+'10 день '!K56)/10</f>
        <v>0</v>
      </c>
      <c r="L57" s="2">
        <f>(1день!L55+'2 день'!L56+'3 день '!L56+'4 день  '!L55+'5 день'!L55+'6 день '!L55+'7 день'!L57+'8 день '!L56+'9 день '!L56+'10 день '!L56)/10</f>
        <v>0</v>
      </c>
      <c r="M57" s="2">
        <f>(1день!M55+'2 день'!M56+'3 день '!M56+'4 день  '!M55+'5 день'!M55+'6 день '!M55+'7 день'!M57+'8 день '!M56+'9 день '!M56+'10 день '!M56)/10</f>
        <v>0</v>
      </c>
      <c r="N57" s="2">
        <f>(1день!N55+'2 день'!N56+'3 день '!N56+'4 день  '!N55+'5 день'!N55+'6 день '!N55+'7 день'!N57+'8 день '!N56+'9 день '!N56+'10 день '!N56)/10</f>
        <v>0</v>
      </c>
      <c r="O57" s="2"/>
    </row>
    <row r="58" spans="1:15" ht="12.75">
      <c r="A58" s="6" t="s">
        <v>23</v>
      </c>
      <c r="B58" s="7"/>
      <c r="C58" s="7">
        <f aca="true" t="shared" si="6" ref="C58:N58">C55+C56+C57</f>
        <v>0</v>
      </c>
      <c r="D58" s="7">
        <f t="shared" si="6"/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>F58/2713*100</f>
        <v>0</v>
      </c>
    </row>
    <row r="59" spans="1:15" ht="12.75">
      <c r="A59" s="5" t="s">
        <v>24</v>
      </c>
      <c r="B59" s="5"/>
      <c r="C59" s="5">
        <f aca="true" t="shared" si="7" ref="C59:N59">C44+C53+C58</f>
        <v>0</v>
      </c>
      <c r="D59" s="5">
        <f t="shared" si="7"/>
        <v>0</v>
      </c>
      <c r="E59" s="5">
        <f t="shared" si="7"/>
        <v>0</v>
      </c>
      <c r="F59" s="5">
        <f t="shared" si="7"/>
        <v>0</v>
      </c>
      <c r="G59" s="5">
        <f t="shared" si="7"/>
        <v>0</v>
      </c>
      <c r="H59" s="5">
        <f t="shared" si="7"/>
        <v>0</v>
      </c>
      <c r="I59" s="5">
        <f t="shared" si="7"/>
        <v>0</v>
      </c>
      <c r="J59" s="5">
        <f t="shared" si="7"/>
        <v>0</v>
      </c>
      <c r="K59" s="5">
        <f t="shared" si="7"/>
        <v>0</v>
      </c>
      <c r="L59" s="5">
        <f t="shared" si="7"/>
        <v>0</v>
      </c>
      <c r="M59" s="5">
        <f t="shared" si="7"/>
        <v>0</v>
      </c>
      <c r="N59" s="5">
        <f t="shared" si="7"/>
        <v>0</v>
      </c>
      <c r="O59" s="5">
        <f>F59/2713*100</f>
        <v>0</v>
      </c>
    </row>
  </sheetData>
  <sheetProtection/>
  <mergeCells count="21">
    <mergeCell ref="C7:E7"/>
    <mergeCell ref="B36:B37"/>
    <mergeCell ref="B5:D5"/>
    <mergeCell ref="A27:O27"/>
    <mergeCell ref="F7:F8"/>
    <mergeCell ref="K7:N7"/>
    <mergeCell ref="O7:O8"/>
    <mergeCell ref="A18:O18"/>
    <mergeCell ref="G7:J7"/>
    <mergeCell ref="A7:A8"/>
    <mergeCell ref="B7:B8"/>
    <mergeCell ref="C36:E36"/>
    <mergeCell ref="A9:O9"/>
    <mergeCell ref="A54:O54"/>
    <mergeCell ref="F36:F37"/>
    <mergeCell ref="G36:J36"/>
    <mergeCell ref="K36:N36"/>
    <mergeCell ref="O36:O37"/>
    <mergeCell ref="A45:O45"/>
    <mergeCell ref="A38:O38"/>
    <mergeCell ref="A36:A37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PageLayoutView="0" workbookViewId="0" topLeftCell="A5">
      <selection activeCell="A10" sqref="A10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28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22.5">
      <c r="A10" s="18" t="s">
        <v>105</v>
      </c>
      <c r="B10" s="18">
        <v>200</v>
      </c>
      <c r="C10" s="28">
        <v>14</v>
      </c>
      <c r="D10" s="28">
        <v>12</v>
      </c>
      <c r="E10" s="28">
        <v>31</v>
      </c>
      <c r="F10" s="28">
        <v>156.3</v>
      </c>
      <c r="G10" s="22">
        <v>0.516</v>
      </c>
      <c r="H10" s="22">
        <v>0.06</v>
      </c>
      <c r="I10" s="22">
        <v>0.1</v>
      </c>
      <c r="J10" s="22">
        <v>2.014</v>
      </c>
      <c r="K10" s="22">
        <v>29.22</v>
      </c>
      <c r="L10" s="23">
        <v>9.6</v>
      </c>
      <c r="M10" s="23">
        <v>11.58</v>
      </c>
      <c r="N10" s="23">
        <v>1.4</v>
      </c>
      <c r="O10" s="2"/>
    </row>
    <row r="11" spans="1:15" ht="12.75">
      <c r="A11" s="18" t="s">
        <v>52</v>
      </c>
      <c r="B11" s="18">
        <v>10</v>
      </c>
      <c r="C11" s="22">
        <v>0.1</v>
      </c>
      <c r="D11" s="23">
        <v>7.3</v>
      </c>
      <c r="E11" s="22">
        <v>0.1</v>
      </c>
      <c r="F11" s="22">
        <v>20</v>
      </c>
      <c r="G11" s="22">
        <v>0.001</v>
      </c>
      <c r="H11" s="22">
        <v>0</v>
      </c>
      <c r="I11" s="22">
        <v>0.1</v>
      </c>
      <c r="J11" s="22">
        <v>0.1</v>
      </c>
      <c r="K11" s="23">
        <v>2.4</v>
      </c>
      <c r="L11" s="22">
        <v>3</v>
      </c>
      <c r="M11" s="22">
        <v>0.05</v>
      </c>
      <c r="N11" s="22">
        <v>0.02</v>
      </c>
      <c r="O11" s="2"/>
    </row>
    <row r="12" spans="1:15" ht="12.75">
      <c r="A12" s="18" t="s">
        <v>53</v>
      </c>
      <c r="B12" s="18">
        <v>200</v>
      </c>
      <c r="C12" s="28">
        <v>4.1</v>
      </c>
      <c r="D12" s="28">
        <v>4.1</v>
      </c>
      <c r="E12" s="23">
        <v>16.1</v>
      </c>
      <c r="F12" s="22">
        <v>104.1</v>
      </c>
      <c r="G12" s="22">
        <v>0.06</v>
      </c>
      <c r="H12" s="23">
        <v>1.6</v>
      </c>
      <c r="I12" s="22">
        <v>0.1</v>
      </c>
      <c r="J12" s="22">
        <v>0.04</v>
      </c>
      <c r="K12" s="22">
        <v>172.2</v>
      </c>
      <c r="L12" s="23">
        <v>8.4</v>
      </c>
      <c r="M12" s="23">
        <v>24.8</v>
      </c>
      <c r="N12" s="22">
        <v>1</v>
      </c>
      <c r="O12" s="2"/>
    </row>
    <row r="13" spans="1:15" ht="12.75">
      <c r="A13" s="18" t="s">
        <v>48</v>
      </c>
      <c r="B13" s="18">
        <v>60</v>
      </c>
      <c r="C13" s="23">
        <v>4.6</v>
      </c>
      <c r="D13" s="22">
        <v>0.5</v>
      </c>
      <c r="E13" s="22">
        <v>28</v>
      </c>
      <c r="F13" s="22">
        <v>182.2</v>
      </c>
      <c r="G13" s="22">
        <v>0.01</v>
      </c>
      <c r="H13" s="22">
        <v>0.01</v>
      </c>
      <c r="I13" s="22">
        <v>0</v>
      </c>
      <c r="J13" s="22">
        <v>0</v>
      </c>
      <c r="K13" s="22">
        <v>20</v>
      </c>
      <c r="L13" s="22">
        <v>23</v>
      </c>
      <c r="M13" s="22">
        <v>0</v>
      </c>
      <c r="N13" s="22">
        <v>0.5</v>
      </c>
      <c r="O13" s="2"/>
    </row>
    <row r="14" spans="1:15" ht="12.75">
      <c r="A14" s="18" t="s">
        <v>49</v>
      </c>
      <c r="B14" s="18">
        <v>32</v>
      </c>
      <c r="C14" s="23">
        <v>2.1</v>
      </c>
      <c r="D14" s="22">
        <v>0.4</v>
      </c>
      <c r="E14" s="23">
        <v>10.9</v>
      </c>
      <c r="F14" s="22">
        <v>53</v>
      </c>
      <c r="G14" s="22">
        <v>0.064</v>
      </c>
      <c r="H14" s="22">
        <v>0</v>
      </c>
      <c r="I14" s="22">
        <v>0.1</v>
      </c>
      <c r="J14" s="22">
        <v>0.704</v>
      </c>
      <c r="K14" s="23">
        <v>11.2</v>
      </c>
      <c r="L14" s="23">
        <v>10.6</v>
      </c>
      <c r="M14" s="23">
        <v>15.04</v>
      </c>
      <c r="N14" s="22">
        <v>0.2</v>
      </c>
      <c r="O14" s="2"/>
    </row>
    <row r="15" spans="1:15" ht="12.75">
      <c r="A15" s="18" t="s">
        <v>62</v>
      </c>
      <c r="B15" s="18">
        <v>100</v>
      </c>
      <c r="C15" s="22">
        <v>0.8</v>
      </c>
      <c r="D15" s="22">
        <v>0.4</v>
      </c>
      <c r="E15" s="23">
        <v>8.1</v>
      </c>
      <c r="F15" s="22">
        <v>27</v>
      </c>
      <c r="G15" s="22">
        <v>0.02</v>
      </c>
      <c r="H15" s="22">
        <v>20</v>
      </c>
      <c r="I15" s="22">
        <v>0.1</v>
      </c>
      <c r="J15" s="22">
        <v>0.3</v>
      </c>
      <c r="K15" s="22">
        <v>40</v>
      </c>
      <c r="L15" s="22">
        <v>4</v>
      </c>
      <c r="M15" s="22">
        <v>0.8</v>
      </c>
      <c r="N15" s="22">
        <v>2</v>
      </c>
      <c r="O15" s="2"/>
    </row>
    <row r="16" spans="1:15" s="1" customFormat="1" ht="12.75">
      <c r="A16" s="8" t="s">
        <v>18</v>
      </c>
      <c r="B16" s="8"/>
      <c r="C16" s="8">
        <f aca="true" t="shared" si="0" ref="C16:N16">SUM(C10:C15)</f>
        <v>25.7</v>
      </c>
      <c r="D16" s="8">
        <f t="shared" si="0"/>
        <v>24.699999999999996</v>
      </c>
      <c r="E16" s="8">
        <f t="shared" si="0"/>
        <v>94.2</v>
      </c>
      <c r="F16" s="8">
        <f t="shared" si="0"/>
        <v>542.5999999999999</v>
      </c>
      <c r="G16" s="8">
        <f t="shared" si="0"/>
        <v>0.671</v>
      </c>
      <c r="H16" s="8">
        <f t="shared" si="0"/>
        <v>21.67</v>
      </c>
      <c r="I16" s="8">
        <f t="shared" si="0"/>
        <v>0.5</v>
      </c>
      <c r="J16" s="8">
        <f t="shared" si="0"/>
        <v>3.1579999999999995</v>
      </c>
      <c r="K16" s="8">
        <f t="shared" si="0"/>
        <v>275.02</v>
      </c>
      <c r="L16" s="8">
        <f t="shared" si="0"/>
        <v>58.6</v>
      </c>
      <c r="M16" s="8">
        <f t="shared" si="0"/>
        <v>52.269999999999996</v>
      </c>
      <c r="N16" s="8">
        <f t="shared" si="0"/>
        <v>5.12</v>
      </c>
      <c r="O16" s="13">
        <f>F16/2713*100</f>
        <v>19.999999999999996</v>
      </c>
    </row>
    <row r="17" spans="1:15" ht="12.75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21" t="s">
        <v>106</v>
      </c>
      <c r="B18" s="19">
        <v>250</v>
      </c>
      <c r="C18" s="28">
        <v>8.5</v>
      </c>
      <c r="D18" s="28">
        <v>11</v>
      </c>
      <c r="E18" s="23">
        <v>10.8</v>
      </c>
      <c r="F18" s="22">
        <v>187</v>
      </c>
      <c r="G18" s="22">
        <v>0.217</v>
      </c>
      <c r="H18" s="23">
        <v>10.83</v>
      </c>
      <c r="I18" s="22">
        <v>0.1</v>
      </c>
      <c r="J18" s="22">
        <v>3.235</v>
      </c>
      <c r="K18" s="22">
        <v>109.3</v>
      </c>
      <c r="L18" s="23">
        <v>4.3</v>
      </c>
      <c r="M18" s="22">
        <v>49</v>
      </c>
      <c r="N18" s="23">
        <v>1.03</v>
      </c>
      <c r="O18" s="2"/>
    </row>
    <row r="19" spans="1:15" ht="12.75">
      <c r="A19" s="18" t="s">
        <v>107</v>
      </c>
      <c r="B19" s="18">
        <v>180</v>
      </c>
      <c r="C19" s="28">
        <v>1.4</v>
      </c>
      <c r="D19" s="28">
        <v>7</v>
      </c>
      <c r="E19" s="23">
        <v>21.8</v>
      </c>
      <c r="F19" s="23">
        <v>118</v>
      </c>
      <c r="G19" s="22">
        <v>0.09</v>
      </c>
      <c r="H19" s="22">
        <v>0.54</v>
      </c>
      <c r="I19" s="22">
        <v>0.1</v>
      </c>
      <c r="J19" s="23">
        <v>1.8</v>
      </c>
      <c r="K19" s="22">
        <v>79.56</v>
      </c>
      <c r="L19" s="23">
        <v>7.8</v>
      </c>
      <c r="M19" s="23">
        <v>15.12</v>
      </c>
      <c r="N19" s="23">
        <v>1.08</v>
      </c>
      <c r="O19" s="2"/>
    </row>
    <row r="20" spans="1:15" ht="12.75">
      <c r="A20" s="18" t="s">
        <v>108</v>
      </c>
      <c r="B20" s="18">
        <v>100</v>
      </c>
      <c r="C20" s="28">
        <v>5</v>
      </c>
      <c r="D20" s="28">
        <v>6</v>
      </c>
      <c r="E20" s="28">
        <v>2.93</v>
      </c>
      <c r="F20" s="28">
        <v>124.3</v>
      </c>
      <c r="G20" s="22">
        <v>0.21</v>
      </c>
      <c r="H20" s="22">
        <v>0.01</v>
      </c>
      <c r="I20" s="22">
        <v>0</v>
      </c>
      <c r="J20" s="22">
        <v>0</v>
      </c>
      <c r="K20" s="23">
        <v>31.08</v>
      </c>
      <c r="L20" s="22">
        <v>0</v>
      </c>
      <c r="M20" s="22">
        <v>0</v>
      </c>
      <c r="N20" s="22">
        <v>0.91</v>
      </c>
      <c r="O20" s="11"/>
    </row>
    <row r="21" spans="1:15" ht="12.75">
      <c r="A21" s="18" t="s">
        <v>109</v>
      </c>
      <c r="B21" s="18">
        <v>100</v>
      </c>
      <c r="C21" s="28">
        <v>1</v>
      </c>
      <c r="D21" s="28">
        <v>1</v>
      </c>
      <c r="E21" s="28">
        <v>8</v>
      </c>
      <c r="F21" s="28">
        <v>62</v>
      </c>
      <c r="G21" s="22">
        <v>0.02</v>
      </c>
      <c r="H21" s="22">
        <v>18.8</v>
      </c>
      <c r="I21" s="22">
        <v>0</v>
      </c>
      <c r="J21" s="22">
        <v>0</v>
      </c>
      <c r="K21" s="22">
        <v>20.4</v>
      </c>
      <c r="L21" s="22">
        <v>0</v>
      </c>
      <c r="M21" s="22">
        <v>0</v>
      </c>
      <c r="N21" s="22">
        <v>0.81</v>
      </c>
      <c r="O21" s="2"/>
    </row>
    <row r="22" spans="1:15" ht="12.75">
      <c r="A22" s="18" t="s">
        <v>63</v>
      </c>
      <c r="B22" s="18">
        <v>200</v>
      </c>
      <c r="C22" s="22">
        <v>0.6</v>
      </c>
      <c r="D22" s="22">
        <v>0.4</v>
      </c>
      <c r="E22" s="22">
        <v>32.6</v>
      </c>
      <c r="F22" s="22">
        <v>80</v>
      </c>
      <c r="G22" s="22">
        <v>0.04</v>
      </c>
      <c r="H22" s="22">
        <v>4</v>
      </c>
      <c r="I22" s="22">
        <v>0</v>
      </c>
      <c r="J22" s="22">
        <v>0.4</v>
      </c>
      <c r="K22" s="22">
        <v>40</v>
      </c>
      <c r="L22" s="22">
        <v>4</v>
      </c>
      <c r="M22" s="22">
        <v>18</v>
      </c>
      <c r="N22" s="22">
        <v>0.8</v>
      </c>
      <c r="O22" s="2"/>
    </row>
    <row r="23" spans="1:15" ht="12.75">
      <c r="A23" s="18" t="s">
        <v>48</v>
      </c>
      <c r="B23" s="18">
        <v>60</v>
      </c>
      <c r="C23" s="23">
        <v>4.6</v>
      </c>
      <c r="D23" s="22">
        <v>0.5</v>
      </c>
      <c r="E23" s="22">
        <v>28</v>
      </c>
      <c r="F23" s="22">
        <v>182.2</v>
      </c>
      <c r="G23" s="22">
        <v>0.01</v>
      </c>
      <c r="H23" s="22">
        <v>0.01</v>
      </c>
      <c r="I23" s="22">
        <v>0</v>
      </c>
      <c r="J23" s="22">
        <v>0</v>
      </c>
      <c r="K23" s="22">
        <v>20</v>
      </c>
      <c r="L23" s="22">
        <v>23</v>
      </c>
      <c r="M23" s="22">
        <v>0</v>
      </c>
      <c r="N23" s="22">
        <v>0.5</v>
      </c>
      <c r="O23" s="2"/>
    </row>
    <row r="24" spans="1:15" ht="12.75">
      <c r="A24" s="18" t="s">
        <v>64</v>
      </c>
      <c r="B24" s="18">
        <v>40</v>
      </c>
      <c r="C24" s="23">
        <v>3.1</v>
      </c>
      <c r="D24" s="22">
        <v>0.6</v>
      </c>
      <c r="E24" s="23">
        <v>15.1</v>
      </c>
      <c r="F24" s="22">
        <v>60.4</v>
      </c>
      <c r="G24" s="22">
        <v>0.064</v>
      </c>
      <c r="H24" s="22">
        <v>0</v>
      </c>
      <c r="I24" s="22">
        <v>0.1</v>
      </c>
      <c r="J24" s="22">
        <v>0.704</v>
      </c>
      <c r="K24" s="23">
        <v>11.2</v>
      </c>
      <c r="L24" s="23">
        <v>10.6</v>
      </c>
      <c r="M24" s="23">
        <v>15.04</v>
      </c>
      <c r="N24" s="23">
        <v>1.24</v>
      </c>
      <c r="O24" s="2"/>
    </row>
    <row r="25" spans="1:15" s="1" customFormat="1" ht="12.75">
      <c r="A25" s="8" t="s">
        <v>21</v>
      </c>
      <c r="B25" s="8"/>
      <c r="C25" s="8">
        <f aca="true" t="shared" si="1" ref="C25:N25">C18+C19+C20+C21+C22+C23+C24</f>
        <v>24.200000000000003</v>
      </c>
      <c r="D25" s="8">
        <f t="shared" si="1"/>
        <v>26.5</v>
      </c>
      <c r="E25" s="8">
        <f>E18+E19+E20+E21+E22+E23+E24</f>
        <v>119.22999999999999</v>
      </c>
      <c r="F25" s="8">
        <f>F18+F19+F20+F21+F22+F23+F24</f>
        <v>813.9</v>
      </c>
      <c r="G25" s="8">
        <f t="shared" si="1"/>
        <v>0.651</v>
      </c>
      <c r="H25" s="8">
        <f t="shared" si="1"/>
        <v>34.19</v>
      </c>
      <c r="I25" s="8">
        <f t="shared" si="1"/>
        <v>0.30000000000000004</v>
      </c>
      <c r="J25" s="8">
        <f t="shared" si="1"/>
        <v>6.139</v>
      </c>
      <c r="K25" s="8">
        <f t="shared" si="1"/>
        <v>311.54</v>
      </c>
      <c r="L25" s="8">
        <f t="shared" si="1"/>
        <v>49.7</v>
      </c>
      <c r="M25" s="8">
        <f t="shared" si="1"/>
        <v>97.16</v>
      </c>
      <c r="N25" s="8">
        <f t="shared" si="1"/>
        <v>6.370000000000001</v>
      </c>
      <c r="O25" s="8">
        <f>F25/2713*100</f>
        <v>30</v>
      </c>
    </row>
    <row r="26" spans="1:15" ht="12.75">
      <c r="A26" s="44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12.75">
      <c r="A27" s="18" t="s">
        <v>65</v>
      </c>
      <c r="B27" s="18">
        <v>200</v>
      </c>
      <c r="C27" s="22">
        <v>4.8</v>
      </c>
      <c r="D27" s="22">
        <v>3.4</v>
      </c>
      <c r="E27" s="22">
        <v>8</v>
      </c>
      <c r="F27" s="22">
        <v>190</v>
      </c>
      <c r="G27" s="22">
        <v>0.08</v>
      </c>
      <c r="H27" s="23">
        <v>1.4</v>
      </c>
      <c r="I27" s="22">
        <v>0</v>
      </c>
      <c r="J27" s="22">
        <v>0</v>
      </c>
      <c r="K27" s="22">
        <v>140</v>
      </c>
      <c r="L27" s="22">
        <v>18</v>
      </c>
      <c r="M27" s="22">
        <v>28</v>
      </c>
      <c r="N27" s="22">
        <v>0.2</v>
      </c>
      <c r="O27" s="2"/>
    </row>
    <row r="28" spans="1:15" ht="12.75">
      <c r="A28" s="18" t="s">
        <v>66</v>
      </c>
      <c r="B28" s="18">
        <v>15</v>
      </c>
      <c r="C28" s="22">
        <v>0.7</v>
      </c>
      <c r="D28" s="22">
        <v>0.4</v>
      </c>
      <c r="E28" s="23">
        <v>11.7</v>
      </c>
      <c r="F28" s="22">
        <v>81.3</v>
      </c>
      <c r="G28" s="22">
        <v>0.012</v>
      </c>
      <c r="H28" s="22">
        <v>0</v>
      </c>
      <c r="I28" s="22">
        <v>0</v>
      </c>
      <c r="J28" s="22">
        <v>0</v>
      </c>
      <c r="K28" s="23">
        <v>1.35</v>
      </c>
      <c r="L28" s="23">
        <v>6.1</v>
      </c>
      <c r="M28" s="22">
        <v>0</v>
      </c>
      <c r="N28" s="22">
        <v>0</v>
      </c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6" t="s">
        <v>23</v>
      </c>
      <c r="B30" s="7"/>
      <c r="C30" s="7">
        <f aca="true" t="shared" si="2" ref="C30:N30">C27+C28+C29</f>
        <v>5.5</v>
      </c>
      <c r="D30" s="7">
        <f t="shared" si="2"/>
        <v>3.8</v>
      </c>
      <c r="E30" s="7">
        <f t="shared" si="2"/>
        <v>19.7</v>
      </c>
      <c r="F30" s="7">
        <f t="shared" si="2"/>
        <v>271.3</v>
      </c>
      <c r="G30" s="7">
        <f t="shared" si="2"/>
        <v>0.092</v>
      </c>
      <c r="H30" s="7">
        <f t="shared" si="2"/>
        <v>1.4</v>
      </c>
      <c r="I30" s="7">
        <f t="shared" si="2"/>
        <v>0</v>
      </c>
      <c r="J30" s="7">
        <f t="shared" si="2"/>
        <v>0</v>
      </c>
      <c r="K30" s="7">
        <f t="shared" si="2"/>
        <v>141.35</v>
      </c>
      <c r="L30" s="7">
        <f t="shared" si="2"/>
        <v>24.1</v>
      </c>
      <c r="M30" s="7">
        <f t="shared" si="2"/>
        <v>28</v>
      </c>
      <c r="N30" s="7">
        <f t="shared" si="2"/>
        <v>0.2</v>
      </c>
      <c r="O30" s="7">
        <f>F30/2713*100</f>
        <v>10</v>
      </c>
    </row>
    <row r="31" spans="1:15" ht="18" customHeight="1">
      <c r="A31" s="5" t="s">
        <v>24</v>
      </c>
      <c r="B31" s="5"/>
      <c r="C31" s="5">
        <f>C16+C25+C30</f>
        <v>55.400000000000006</v>
      </c>
      <c r="D31" s="5">
        <f aca="true" t="shared" si="3" ref="D31:N31">D16+D25+D30</f>
        <v>54.99999999999999</v>
      </c>
      <c r="E31" s="5">
        <f t="shared" si="3"/>
        <v>233.13</v>
      </c>
      <c r="F31" s="5">
        <f t="shared" si="3"/>
        <v>1627.8</v>
      </c>
      <c r="G31" s="5">
        <f t="shared" si="3"/>
        <v>1.4140000000000001</v>
      </c>
      <c r="H31" s="5">
        <f t="shared" si="3"/>
        <v>57.26</v>
      </c>
      <c r="I31" s="5">
        <f t="shared" si="3"/>
        <v>0.8</v>
      </c>
      <c r="J31" s="5">
        <f t="shared" si="3"/>
        <v>9.297</v>
      </c>
      <c r="K31" s="5">
        <f t="shared" si="3"/>
        <v>727.91</v>
      </c>
      <c r="L31" s="5">
        <f t="shared" si="3"/>
        <v>132.4</v>
      </c>
      <c r="M31" s="5">
        <f t="shared" si="3"/>
        <v>177.43</v>
      </c>
      <c r="N31" s="5">
        <f t="shared" si="3"/>
        <v>11.690000000000001</v>
      </c>
      <c r="O31" s="5">
        <f>F31/2713*100</f>
        <v>60</v>
      </c>
    </row>
  </sheetData>
  <sheetProtection/>
  <mergeCells count="10">
    <mergeCell ref="A26:O26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PageLayoutView="0" workbookViewId="0" topLeftCell="A7">
      <selection activeCell="F20" sqref="F20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29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21" t="s">
        <v>110</v>
      </c>
      <c r="B10" s="19">
        <v>100</v>
      </c>
      <c r="C10" s="23">
        <v>10.4</v>
      </c>
      <c r="D10" s="23">
        <v>12.8</v>
      </c>
      <c r="E10" s="23">
        <v>3.8</v>
      </c>
      <c r="F10" s="22">
        <v>210</v>
      </c>
      <c r="G10" s="22">
        <v>0.14</v>
      </c>
      <c r="H10" s="22">
        <v>0.4</v>
      </c>
      <c r="I10" s="22">
        <v>0.1</v>
      </c>
      <c r="J10" s="22">
        <v>7</v>
      </c>
      <c r="K10" s="22">
        <v>162.2</v>
      </c>
      <c r="L10" s="23">
        <v>9.2</v>
      </c>
      <c r="M10" s="23">
        <v>28.8</v>
      </c>
      <c r="N10" s="23">
        <v>1.6</v>
      </c>
      <c r="O10" s="2"/>
    </row>
    <row r="11" spans="1:15" ht="12.75">
      <c r="A11" s="21" t="s">
        <v>112</v>
      </c>
      <c r="B11" s="42">
        <v>180</v>
      </c>
      <c r="C11" s="23">
        <v>2.5</v>
      </c>
      <c r="D11" s="23">
        <v>6</v>
      </c>
      <c r="E11" s="23">
        <v>2</v>
      </c>
      <c r="F11" s="22">
        <v>116.6</v>
      </c>
      <c r="G11" s="22">
        <v>0.2</v>
      </c>
      <c r="H11" s="22">
        <v>0.1</v>
      </c>
      <c r="I11" s="22">
        <v>0.2</v>
      </c>
      <c r="J11" s="22">
        <v>0.02</v>
      </c>
      <c r="K11" s="22">
        <v>28.82</v>
      </c>
      <c r="L11" s="23">
        <v>81</v>
      </c>
      <c r="M11" s="23">
        <v>24</v>
      </c>
      <c r="N11" s="23">
        <v>0.1</v>
      </c>
      <c r="O11" s="2"/>
    </row>
    <row r="12" spans="1:15" ht="12.75">
      <c r="A12" s="18" t="s">
        <v>59</v>
      </c>
      <c r="B12" s="41">
        <v>200</v>
      </c>
      <c r="C12" s="22">
        <v>0.27</v>
      </c>
      <c r="D12" s="22">
        <v>0.11</v>
      </c>
      <c r="E12" s="22">
        <v>7.86</v>
      </c>
      <c r="F12" s="22">
        <v>24</v>
      </c>
      <c r="G12" s="22">
        <v>0.01</v>
      </c>
      <c r="H12" s="22">
        <v>0.02</v>
      </c>
      <c r="I12" s="22">
        <v>0.1</v>
      </c>
      <c r="J12" s="22">
        <v>0</v>
      </c>
      <c r="K12" s="22">
        <v>4.88</v>
      </c>
      <c r="L12" s="22">
        <v>4.2</v>
      </c>
      <c r="M12" s="22">
        <v>1.36</v>
      </c>
      <c r="N12" s="22">
        <v>0.25</v>
      </c>
      <c r="O12" s="2"/>
    </row>
    <row r="13" spans="1:15" ht="12.75">
      <c r="A13" s="18" t="s">
        <v>113</v>
      </c>
      <c r="B13" s="18">
        <v>100</v>
      </c>
      <c r="C13" s="22">
        <v>6</v>
      </c>
      <c r="D13" s="23">
        <v>8.3</v>
      </c>
      <c r="E13" s="22">
        <v>16</v>
      </c>
      <c r="F13" s="22">
        <v>112</v>
      </c>
      <c r="G13" s="22">
        <v>0.071</v>
      </c>
      <c r="H13" s="22">
        <v>0.29</v>
      </c>
      <c r="I13" s="22">
        <v>0.1</v>
      </c>
      <c r="J13" s="22">
        <v>1.139</v>
      </c>
      <c r="K13" s="22">
        <v>172.36</v>
      </c>
      <c r="L13" s="23">
        <v>9.8</v>
      </c>
      <c r="M13" s="22">
        <v>20.79</v>
      </c>
      <c r="N13" s="23">
        <v>1.02</v>
      </c>
      <c r="O13" s="2"/>
    </row>
    <row r="14" spans="1:15" ht="12.75">
      <c r="A14" s="18" t="s">
        <v>49</v>
      </c>
      <c r="B14" s="18">
        <v>32</v>
      </c>
      <c r="C14" s="23">
        <v>2.1</v>
      </c>
      <c r="D14" s="22">
        <v>0.4</v>
      </c>
      <c r="E14" s="22">
        <v>10.9</v>
      </c>
      <c r="F14" s="22">
        <v>53</v>
      </c>
      <c r="G14" s="22">
        <v>0.01</v>
      </c>
      <c r="H14" s="22">
        <v>0.01</v>
      </c>
      <c r="I14" s="22">
        <v>0</v>
      </c>
      <c r="J14" s="22">
        <v>0</v>
      </c>
      <c r="K14" s="22">
        <v>20</v>
      </c>
      <c r="L14" s="22">
        <v>23</v>
      </c>
      <c r="M14" s="22">
        <v>0</v>
      </c>
      <c r="N14" s="22">
        <v>0.5</v>
      </c>
      <c r="O14" s="2"/>
    </row>
    <row r="15" spans="1:15" ht="12.75">
      <c r="A15" s="18" t="s">
        <v>55</v>
      </c>
      <c r="B15" s="18">
        <v>100</v>
      </c>
      <c r="C15" s="22">
        <v>0.4</v>
      </c>
      <c r="D15" s="22">
        <v>0.3</v>
      </c>
      <c r="E15" s="23">
        <v>10.3</v>
      </c>
      <c r="F15" s="22">
        <v>27</v>
      </c>
      <c r="G15" s="22">
        <v>0.02</v>
      </c>
      <c r="H15" s="22">
        <v>5</v>
      </c>
      <c r="I15" s="22">
        <v>0</v>
      </c>
      <c r="J15" s="22">
        <v>0.4</v>
      </c>
      <c r="K15" s="22">
        <v>19</v>
      </c>
      <c r="L15" s="22">
        <v>6</v>
      </c>
      <c r="M15" s="22">
        <v>12</v>
      </c>
      <c r="N15" s="23">
        <v>1.3</v>
      </c>
      <c r="O15" s="2"/>
    </row>
    <row r="16" spans="1:15" s="1" customFormat="1" ht="12.75">
      <c r="A16" s="8" t="s">
        <v>18</v>
      </c>
      <c r="B16" s="8"/>
      <c r="C16" s="8">
        <f aca="true" t="shared" si="0" ref="C16:N16">SUM(C10+C11+C12+C13+C14+C15)</f>
        <v>21.67</v>
      </c>
      <c r="D16" s="8">
        <f t="shared" si="0"/>
        <v>27.91</v>
      </c>
      <c r="E16" s="8">
        <f t="shared" si="0"/>
        <v>50.86</v>
      </c>
      <c r="F16" s="8">
        <f t="shared" si="0"/>
        <v>542.6</v>
      </c>
      <c r="G16" s="8">
        <f t="shared" si="0"/>
        <v>0.45100000000000007</v>
      </c>
      <c r="H16" s="8">
        <f t="shared" si="0"/>
        <v>5.82</v>
      </c>
      <c r="I16" s="8">
        <f t="shared" si="0"/>
        <v>0.5</v>
      </c>
      <c r="J16" s="8">
        <f t="shared" si="0"/>
        <v>8.559</v>
      </c>
      <c r="K16" s="8">
        <f t="shared" si="0"/>
        <v>407.26</v>
      </c>
      <c r="L16" s="8">
        <f t="shared" si="0"/>
        <v>133.2</v>
      </c>
      <c r="M16" s="8">
        <f t="shared" si="0"/>
        <v>86.94999999999999</v>
      </c>
      <c r="N16" s="8">
        <f t="shared" si="0"/>
        <v>4.7700000000000005</v>
      </c>
      <c r="O16" s="8">
        <f>F16/2713*100</f>
        <v>20</v>
      </c>
    </row>
    <row r="17" spans="1:15" ht="12.75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18" t="s">
        <v>56</v>
      </c>
      <c r="B18" s="18">
        <v>250</v>
      </c>
      <c r="C18" s="23">
        <v>3.5</v>
      </c>
      <c r="D18" s="23">
        <v>4.3</v>
      </c>
      <c r="E18" s="23">
        <v>4.5</v>
      </c>
      <c r="F18" s="22">
        <v>170.3</v>
      </c>
      <c r="G18" s="22">
        <v>0.04</v>
      </c>
      <c r="H18" s="23">
        <v>2.3</v>
      </c>
      <c r="I18" s="22">
        <v>0.1</v>
      </c>
      <c r="J18" s="22">
        <v>1.885</v>
      </c>
      <c r="K18" s="23">
        <v>18.3</v>
      </c>
      <c r="L18" s="23">
        <v>6.3</v>
      </c>
      <c r="M18" s="22">
        <v>16.65</v>
      </c>
      <c r="N18" s="22">
        <v>0.47</v>
      </c>
      <c r="O18" s="2"/>
    </row>
    <row r="19" spans="1:15" ht="12.75">
      <c r="A19" s="18" t="s">
        <v>57</v>
      </c>
      <c r="B19" s="18">
        <v>200</v>
      </c>
      <c r="C19" s="23">
        <v>8</v>
      </c>
      <c r="D19" s="23">
        <v>9.6</v>
      </c>
      <c r="E19" s="23">
        <v>2.6</v>
      </c>
      <c r="F19" s="23">
        <v>126</v>
      </c>
      <c r="G19" s="22">
        <v>0.045</v>
      </c>
      <c r="H19" s="23">
        <v>1.86</v>
      </c>
      <c r="I19" s="22">
        <v>0.1</v>
      </c>
      <c r="J19" s="22">
        <v>0.997</v>
      </c>
      <c r="K19" s="22">
        <v>16</v>
      </c>
      <c r="L19" s="22">
        <v>7</v>
      </c>
      <c r="M19" s="22">
        <v>20.91</v>
      </c>
      <c r="N19" s="23">
        <v>1.11</v>
      </c>
      <c r="O19" s="2"/>
    </row>
    <row r="20" spans="1:15" ht="12.75">
      <c r="A20" s="18" t="s">
        <v>58</v>
      </c>
      <c r="B20" s="18">
        <v>180</v>
      </c>
      <c r="C20" s="22">
        <v>2.5</v>
      </c>
      <c r="D20" s="22">
        <v>4.07</v>
      </c>
      <c r="E20" s="22">
        <v>25.74</v>
      </c>
      <c r="F20" s="22">
        <v>106</v>
      </c>
      <c r="G20" s="22">
        <v>0.02</v>
      </c>
      <c r="H20" s="22">
        <v>0.01</v>
      </c>
      <c r="I20" s="22">
        <v>0</v>
      </c>
      <c r="J20" s="22">
        <v>0.02</v>
      </c>
      <c r="K20" s="22">
        <v>21.82</v>
      </c>
      <c r="L20" s="22">
        <v>4.85</v>
      </c>
      <c r="M20" s="22">
        <v>19.11</v>
      </c>
      <c r="N20" s="22">
        <v>0.51</v>
      </c>
      <c r="O20" s="2"/>
    </row>
    <row r="21" spans="1:15" ht="12.75">
      <c r="A21" s="18" t="s">
        <v>102</v>
      </c>
      <c r="B21" s="18">
        <v>100</v>
      </c>
      <c r="C21" s="22">
        <v>1.08</v>
      </c>
      <c r="D21" s="22">
        <v>8.47</v>
      </c>
      <c r="E21" s="22">
        <v>4.6</v>
      </c>
      <c r="F21" s="22">
        <v>80</v>
      </c>
      <c r="G21" s="22">
        <v>0.05</v>
      </c>
      <c r="H21" s="22">
        <v>0.03</v>
      </c>
      <c r="I21" s="22">
        <v>0.1</v>
      </c>
      <c r="J21" s="22">
        <v>0</v>
      </c>
      <c r="K21" s="22">
        <v>20.13</v>
      </c>
      <c r="L21" s="22">
        <v>3</v>
      </c>
      <c r="M21" s="22">
        <v>17.68</v>
      </c>
      <c r="N21" s="22">
        <v>0.83</v>
      </c>
      <c r="O21" s="2"/>
    </row>
    <row r="22" spans="1:15" ht="12.75">
      <c r="A22" s="18" t="s">
        <v>111</v>
      </c>
      <c r="B22" s="18">
        <v>200</v>
      </c>
      <c r="C22" s="22">
        <v>0</v>
      </c>
      <c r="D22" s="22">
        <v>0</v>
      </c>
      <c r="E22" s="22">
        <v>2</v>
      </c>
      <c r="F22" s="22">
        <v>89</v>
      </c>
      <c r="G22" s="22">
        <v>0.01</v>
      </c>
      <c r="H22" s="22">
        <v>0.02</v>
      </c>
      <c r="I22" s="22">
        <v>0.1</v>
      </c>
      <c r="J22" s="22">
        <v>0</v>
      </c>
      <c r="K22" s="22">
        <v>4.88</v>
      </c>
      <c r="L22" s="22">
        <v>4.2</v>
      </c>
      <c r="M22" s="22">
        <v>1.36</v>
      </c>
      <c r="N22" s="22">
        <v>0.25</v>
      </c>
      <c r="O22" s="2"/>
    </row>
    <row r="23" spans="1:15" ht="12.75">
      <c r="A23" s="18" t="s">
        <v>48</v>
      </c>
      <c r="B23" s="18">
        <v>60</v>
      </c>
      <c r="C23" s="23">
        <v>4.6</v>
      </c>
      <c r="D23" s="22">
        <v>0.5</v>
      </c>
      <c r="E23" s="22">
        <v>28</v>
      </c>
      <c r="F23" s="22">
        <v>182.2</v>
      </c>
      <c r="G23" s="22">
        <v>0.01</v>
      </c>
      <c r="H23" s="22">
        <v>0.01</v>
      </c>
      <c r="I23" s="22">
        <v>0</v>
      </c>
      <c r="J23" s="22">
        <v>0</v>
      </c>
      <c r="K23" s="22">
        <v>20</v>
      </c>
      <c r="L23" s="22">
        <v>23</v>
      </c>
      <c r="M23" s="22">
        <v>0</v>
      </c>
      <c r="N23" s="22">
        <v>0.5</v>
      </c>
      <c r="O23" s="2"/>
    </row>
    <row r="24" spans="1:15" ht="12.75">
      <c r="A24" s="18" t="s">
        <v>49</v>
      </c>
      <c r="B24" s="18">
        <v>40</v>
      </c>
      <c r="C24" s="23">
        <v>3.1</v>
      </c>
      <c r="D24" s="22">
        <v>0.6</v>
      </c>
      <c r="E24" s="23">
        <v>15.1</v>
      </c>
      <c r="F24" s="22">
        <v>60.4</v>
      </c>
      <c r="G24" s="22">
        <v>0.064</v>
      </c>
      <c r="H24" s="22">
        <v>0</v>
      </c>
      <c r="I24" s="22">
        <v>0.1</v>
      </c>
      <c r="J24" s="22">
        <v>0.704</v>
      </c>
      <c r="K24" s="23">
        <v>11.2</v>
      </c>
      <c r="L24" s="23">
        <v>10.6</v>
      </c>
      <c r="M24" s="23">
        <v>15.04</v>
      </c>
      <c r="N24" s="22">
        <v>1.248</v>
      </c>
      <c r="O24" s="2"/>
    </row>
    <row r="25" spans="1:15" s="1" customFormat="1" ht="12.75">
      <c r="A25" s="8" t="s">
        <v>21</v>
      </c>
      <c r="B25" s="8"/>
      <c r="C25" s="8">
        <f aca="true" t="shared" si="1" ref="C25:N25">C18+C19+C20+C21+C22+C23+C24</f>
        <v>22.78</v>
      </c>
      <c r="D25" s="8">
        <f t="shared" si="1"/>
        <v>27.54</v>
      </c>
      <c r="E25" s="8">
        <f t="shared" si="1"/>
        <v>82.53999999999999</v>
      </c>
      <c r="F25" s="8">
        <f t="shared" si="1"/>
        <v>813.9</v>
      </c>
      <c r="G25" s="8">
        <f t="shared" si="1"/>
        <v>0.23900000000000002</v>
      </c>
      <c r="H25" s="8">
        <f t="shared" si="1"/>
        <v>4.2299999999999995</v>
      </c>
      <c r="I25" s="8">
        <f t="shared" si="1"/>
        <v>0.5</v>
      </c>
      <c r="J25" s="8">
        <f t="shared" si="1"/>
        <v>3.606</v>
      </c>
      <c r="K25" s="8">
        <f t="shared" si="1"/>
        <v>112.33</v>
      </c>
      <c r="L25" s="8">
        <f t="shared" si="1"/>
        <v>58.949999999999996</v>
      </c>
      <c r="M25" s="8">
        <f t="shared" si="1"/>
        <v>90.75</v>
      </c>
      <c r="N25" s="8">
        <f t="shared" si="1"/>
        <v>4.918</v>
      </c>
      <c r="O25" s="8">
        <f>F25/2713*100</f>
        <v>30</v>
      </c>
    </row>
    <row r="26" spans="1:15" ht="12.75">
      <c r="A26" s="44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12.75">
      <c r="A27" s="18" t="s">
        <v>60</v>
      </c>
      <c r="B27" s="18">
        <v>200</v>
      </c>
      <c r="C27" s="23">
        <v>2.9</v>
      </c>
      <c r="D27" s="23">
        <v>1.2</v>
      </c>
      <c r="E27" s="23">
        <v>4.1</v>
      </c>
      <c r="F27" s="22">
        <v>79.3</v>
      </c>
      <c r="G27" s="22">
        <v>0.03</v>
      </c>
      <c r="H27" s="22">
        <v>0.8</v>
      </c>
      <c r="I27" s="22">
        <v>0</v>
      </c>
      <c r="J27" s="22">
        <v>0</v>
      </c>
      <c r="K27" s="22">
        <v>118</v>
      </c>
      <c r="L27" s="22">
        <v>26</v>
      </c>
      <c r="M27" s="22">
        <v>26</v>
      </c>
      <c r="N27" s="22">
        <v>0.1</v>
      </c>
      <c r="O27" s="2"/>
    </row>
    <row r="28" spans="1:15" ht="12.75">
      <c r="A28" s="18" t="s">
        <v>61</v>
      </c>
      <c r="B28" s="18">
        <v>80</v>
      </c>
      <c r="C28" s="23">
        <v>3.6</v>
      </c>
      <c r="D28" s="23">
        <v>10.5</v>
      </c>
      <c r="E28" s="22">
        <v>32.5</v>
      </c>
      <c r="F28" s="22">
        <v>192</v>
      </c>
      <c r="G28" s="22">
        <v>0.1</v>
      </c>
      <c r="H28" s="22">
        <v>0.1</v>
      </c>
      <c r="I28" s="22">
        <v>0</v>
      </c>
      <c r="J28" s="22">
        <v>0</v>
      </c>
      <c r="K28" s="23">
        <v>16.9</v>
      </c>
      <c r="L28" s="22">
        <v>10</v>
      </c>
      <c r="M28" s="22">
        <v>0</v>
      </c>
      <c r="N28" s="22">
        <v>1</v>
      </c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6" t="s">
        <v>23</v>
      </c>
      <c r="B30" s="7"/>
      <c r="C30" s="7">
        <f aca="true" t="shared" si="2" ref="C30:N30">C27+C28+C29</f>
        <v>6.5</v>
      </c>
      <c r="D30" s="7">
        <f t="shared" si="2"/>
        <v>11.7</v>
      </c>
      <c r="E30" s="7">
        <f t="shared" si="2"/>
        <v>36.6</v>
      </c>
      <c r="F30" s="7">
        <f t="shared" si="2"/>
        <v>271.3</v>
      </c>
      <c r="G30" s="7">
        <f t="shared" si="2"/>
        <v>0.13</v>
      </c>
      <c r="H30" s="7">
        <f t="shared" si="2"/>
        <v>0.9</v>
      </c>
      <c r="I30" s="7">
        <f t="shared" si="2"/>
        <v>0</v>
      </c>
      <c r="J30" s="7">
        <f t="shared" si="2"/>
        <v>0</v>
      </c>
      <c r="K30" s="7">
        <f t="shared" si="2"/>
        <v>134.9</v>
      </c>
      <c r="L30" s="7">
        <f t="shared" si="2"/>
        <v>36</v>
      </c>
      <c r="M30" s="7">
        <f t="shared" si="2"/>
        <v>26</v>
      </c>
      <c r="N30" s="7">
        <f t="shared" si="2"/>
        <v>1.1</v>
      </c>
      <c r="O30" s="7">
        <f>F30/2713*100</f>
        <v>10</v>
      </c>
    </row>
    <row r="31" spans="1:15" ht="18" customHeight="1">
      <c r="A31" s="5" t="s">
        <v>24</v>
      </c>
      <c r="B31" s="5"/>
      <c r="C31" s="5">
        <f aca="true" t="shared" si="3" ref="C31:N31">C16+C25+C30</f>
        <v>50.95</v>
      </c>
      <c r="D31" s="5">
        <f t="shared" si="3"/>
        <v>67.15</v>
      </c>
      <c r="E31" s="5">
        <f t="shared" si="3"/>
        <v>169.99999999999997</v>
      </c>
      <c r="F31" s="5">
        <f t="shared" si="3"/>
        <v>1627.8</v>
      </c>
      <c r="G31" s="5">
        <f t="shared" si="3"/>
        <v>0.8200000000000001</v>
      </c>
      <c r="H31" s="5">
        <f t="shared" si="3"/>
        <v>10.950000000000001</v>
      </c>
      <c r="I31" s="5">
        <f t="shared" si="3"/>
        <v>1</v>
      </c>
      <c r="J31" s="5">
        <f t="shared" si="3"/>
        <v>12.165</v>
      </c>
      <c r="K31" s="5">
        <f t="shared" si="3"/>
        <v>654.49</v>
      </c>
      <c r="L31" s="5">
        <f t="shared" si="3"/>
        <v>228.14999999999998</v>
      </c>
      <c r="M31" s="5">
        <f t="shared" si="3"/>
        <v>203.7</v>
      </c>
      <c r="N31" s="5">
        <f t="shared" si="3"/>
        <v>10.788</v>
      </c>
      <c r="O31" s="5">
        <f>F31/2713*100</f>
        <v>60</v>
      </c>
    </row>
  </sheetData>
  <sheetProtection/>
  <mergeCells count="10">
    <mergeCell ref="A26:O26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4">
      <selection activeCell="A11" sqref="A11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30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18" t="s">
        <v>114</v>
      </c>
      <c r="B10" s="18">
        <v>200</v>
      </c>
      <c r="C10" s="18">
        <v>16.46</v>
      </c>
      <c r="D10" s="20">
        <v>10.98</v>
      </c>
      <c r="E10" s="18">
        <v>35.06</v>
      </c>
      <c r="F10" s="18">
        <v>187.1</v>
      </c>
      <c r="G10" s="18">
        <v>0.03</v>
      </c>
      <c r="H10" s="18">
        <v>0.03</v>
      </c>
      <c r="I10" s="18">
        <v>0</v>
      </c>
      <c r="J10" s="18">
        <v>0</v>
      </c>
      <c r="K10" s="18">
        <v>85.5</v>
      </c>
      <c r="L10" s="18">
        <v>11</v>
      </c>
      <c r="M10" s="18">
        <v>0</v>
      </c>
      <c r="N10" s="18">
        <v>0.47</v>
      </c>
      <c r="O10" s="2"/>
    </row>
    <row r="11" spans="1:15" ht="12.75">
      <c r="A11" s="18" t="s">
        <v>138</v>
      </c>
      <c r="B11" s="18">
        <v>80</v>
      </c>
      <c r="C11" s="18">
        <v>7</v>
      </c>
      <c r="D11" s="20">
        <v>12.6</v>
      </c>
      <c r="E11" s="18">
        <v>17</v>
      </c>
      <c r="F11" s="18">
        <v>235</v>
      </c>
      <c r="G11" s="18">
        <v>0.16</v>
      </c>
      <c r="H11" s="18">
        <v>4.32</v>
      </c>
      <c r="I11" s="18">
        <v>0.08</v>
      </c>
      <c r="J11" s="18">
        <v>1.18</v>
      </c>
      <c r="K11" s="18">
        <v>243.83</v>
      </c>
      <c r="L11" s="18">
        <v>28.08</v>
      </c>
      <c r="M11" s="18">
        <v>14</v>
      </c>
      <c r="N11" s="18">
        <v>1.98</v>
      </c>
      <c r="O11" s="2"/>
    </row>
    <row r="12" spans="1:15" ht="12.75">
      <c r="A12" s="18" t="s">
        <v>68</v>
      </c>
      <c r="B12" s="18">
        <v>200</v>
      </c>
      <c r="C12" s="29">
        <v>0.13</v>
      </c>
      <c r="D12" s="22">
        <v>0.02</v>
      </c>
      <c r="E12" s="18">
        <v>7.61</v>
      </c>
      <c r="F12" s="18">
        <v>29.5</v>
      </c>
      <c r="G12" s="18">
        <v>0</v>
      </c>
      <c r="H12" s="18">
        <v>0.01</v>
      </c>
      <c r="I12" s="18">
        <v>0.1</v>
      </c>
      <c r="J12" s="18">
        <v>0</v>
      </c>
      <c r="K12" s="18">
        <v>4.02</v>
      </c>
      <c r="L12" s="20">
        <v>4.89</v>
      </c>
      <c r="M12" s="18">
        <v>2.62</v>
      </c>
      <c r="N12" s="18">
        <v>0.4</v>
      </c>
      <c r="O12" s="2"/>
    </row>
    <row r="13" spans="1:15" ht="12.75">
      <c r="A13" s="18" t="s">
        <v>69</v>
      </c>
      <c r="B13" s="18">
        <v>100</v>
      </c>
      <c r="C13" s="18">
        <v>0.8</v>
      </c>
      <c r="D13" s="18">
        <v>0.2</v>
      </c>
      <c r="E13" s="20">
        <v>7.5</v>
      </c>
      <c r="F13" s="18">
        <v>38</v>
      </c>
      <c r="G13" s="18">
        <v>0.06</v>
      </c>
      <c r="H13" s="18">
        <v>28</v>
      </c>
      <c r="I13" s="18">
        <v>0.1</v>
      </c>
      <c r="J13" s="18">
        <v>0.2</v>
      </c>
      <c r="K13" s="18">
        <v>35</v>
      </c>
      <c r="L13" s="18">
        <v>7</v>
      </c>
      <c r="M13" s="18">
        <v>0.1</v>
      </c>
      <c r="N13" s="18">
        <v>2</v>
      </c>
      <c r="O13" s="2"/>
    </row>
    <row r="14" spans="1:15" ht="12.75">
      <c r="A14" s="18" t="s">
        <v>49</v>
      </c>
      <c r="B14" s="18">
        <v>32</v>
      </c>
      <c r="C14" s="29">
        <v>2.1</v>
      </c>
      <c r="D14" s="22">
        <v>0.4</v>
      </c>
      <c r="E14" s="20">
        <v>10.9</v>
      </c>
      <c r="F14" s="22">
        <v>53</v>
      </c>
      <c r="G14" s="18">
        <v>0.064</v>
      </c>
      <c r="H14" s="18">
        <v>0</v>
      </c>
      <c r="I14" s="18">
        <v>0.1</v>
      </c>
      <c r="J14" s="18">
        <v>0.704</v>
      </c>
      <c r="K14" s="20">
        <v>11.2</v>
      </c>
      <c r="L14" s="20">
        <v>10.6</v>
      </c>
      <c r="M14" s="20">
        <v>15.04</v>
      </c>
      <c r="N14" s="18">
        <v>0.2</v>
      </c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26.490000000000002</v>
      </c>
      <c r="D15" s="8">
        <f t="shared" si="0"/>
        <v>24.199999999999996</v>
      </c>
      <c r="E15" s="8">
        <f t="shared" si="0"/>
        <v>78.07000000000001</v>
      </c>
      <c r="F15" s="8">
        <f t="shared" si="0"/>
        <v>542.6</v>
      </c>
      <c r="G15" s="8">
        <f t="shared" si="0"/>
        <v>0.314</v>
      </c>
      <c r="H15" s="8">
        <f t="shared" si="0"/>
        <v>32.36</v>
      </c>
      <c r="I15" s="8">
        <f t="shared" si="0"/>
        <v>0.38</v>
      </c>
      <c r="J15" s="8">
        <f t="shared" si="0"/>
        <v>2.0839999999999996</v>
      </c>
      <c r="K15" s="8">
        <f t="shared" si="0"/>
        <v>379.55</v>
      </c>
      <c r="L15" s="8">
        <f t="shared" si="0"/>
        <v>61.57</v>
      </c>
      <c r="M15" s="8">
        <f t="shared" si="0"/>
        <v>31.76</v>
      </c>
      <c r="N15" s="8">
        <f t="shared" si="0"/>
        <v>5.05</v>
      </c>
      <c r="O15" s="8">
        <f>F15/2713*100</f>
        <v>20</v>
      </c>
    </row>
    <row r="16" spans="1:15" ht="12.75">
      <c r="A16" s="45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2.75">
      <c r="A17" s="18" t="s">
        <v>115</v>
      </c>
      <c r="B17" s="18">
        <v>250</v>
      </c>
      <c r="C17" s="20">
        <v>5.3</v>
      </c>
      <c r="D17" s="20">
        <v>9.2</v>
      </c>
      <c r="E17" s="18">
        <v>13.15</v>
      </c>
      <c r="F17" s="18">
        <v>145</v>
      </c>
      <c r="G17" s="18">
        <v>0</v>
      </c>
      <c r="H17" s="20">
        <v>7.5</v>
      </c>
      <c r="I17" s="18">
        <v>0</v>
      </c>
      <c r="J17" s="18">
        <v>0</v>
      </c>
      <c r="K17" s="20">
        <v>17.3</v>
      </c>
      <c r="L17" s="18">
        <v>4</v>
      </c>
      <c r="M17" s="18">
        <v>0</v>
      </c>
      <c r="N17" s="18">
        <v>1</v>
      </c>
      <c r="O17" s="2"/>
    </row>
    <row r="18" spans="1:15" ht="12.75">
      <c r="A18" s="18" t="s">
        <v>71</v>
      </c>
      <c r="B18" s="18">
        <v>100</v>
      </c>
      <c r="C18" s="20">
        <v>10</v>
      </c>
      <c r="D18" s="20">
        <v>8.6</v>
      </c>
      <c r="E18" s="30">
        <v>12</v>
      </c>
      <c r="F18" s="30">
        <v>165</v>
      </c>
      <c r="G18" s="30">
        <v>0.1</v>
      </c>
      <c r="H18" s="30">
        <v>0.15</v>
      </c>
      <c r="I18" s="30">
        <v>0</v>
      </c>
      <c r="J18" s="30">
        <v>1</v>
      </c>
      <c r="K18" s="30">
        <v>43.5</v>
      </c>
      <c r="L18" s="30">
        <v>6</v>
      </c>
      <c r="M18" s="30">
        <v>0</v>
      </c>
      <c r="N18" s="30">
        <v>1.5</v>
      </c>
      <c r="O18" s="2"/>
    </row>
    <row r="19" spans="1:15" ht="12.75">
      <c r="A19" s="18" t="s">
        <v>116</v>
      </c>
      <c r="B19" s="18">
        <v>180</v>
      </c>
      <c r="C19" s="20">
        <v>1.6</v>
      </c>
      <c r="D19" s="20">
        <v>2.3</v>
      </c>
      <c r="E19" s="20">
        <v>9.5</v>
      </c>
      <c r="F19" s="20">
        <v>106.3</v>
      </c>
      <c r="G19" s="18">
        <v>0.12</v>
      </c>
      <c r="H19" s="18">
        <v>0.07</v>
      </c>
      <c r="I19" s="18">
        <v>0.2</v>
      </c>
      <c r="J19" s="18">
        <v>0.02</v>
      </c>
      <c r="K19" s="18">
        <v>28.82</v>
      </c>
      <c r="L19" s="18">
        <v>8.66</v>
      </c>
      <c r="M19" s="18">
        <v>24.11</v>
      </c>
      <c r="N19" s="18">
        <v>0.1</v>
      </c>
      <c r="O19" s="2"/>
    </row>
    <row r="20" spans="1:15" ht="24">
      <c r="A20" s="18" t="s">
        <v>117</v>
      </c>
      <c r="B20" s="18">
        <v>100</v>
      </c>
      <c r="C20" s="30">
        <v>1</v>
      </c>
      <c r="D20" s="30">
        <v>4</v>
      </c>
      <c r="E20" s="30">
        <v>8</v>
      </c>
      <c r="F20" s="30">
        <v>51</v>
      </c>
      <c r="G20" s="18">
        <v>0.02</v>
      </c>
      <c r="H20" s="18">
        <v>18.8</v>
      </c>
      <c r="I20" s="18">
        <v>0</v>
      </c>
      <c r="J20" s="18">
        <v>0</v>
      </c>
      <c r="K20" s="18">
        <v>20.4</v>
      </c>
      <c r="L20" s="18">
        <v>0</v>
      </c>
      <c r="M20" s="18">
        <v>0</v>
      </c>
      <c r="N20" s="18">
        <v>0.81</v>
      </c>
      <c r="O20" s="2"/>
    </row>
    <row r="21" spans="1:15" ht="12.75">
      <c r="A21" s="18" t="s">
        <v>73</v>
      </c>
      <c r="B21" s="18">
        <v>200</v>
      </c>
      <c r="C21" s="30">
        <v>0</v>
      </c>
      <c r="D21" s="30">
        <v>0</v>
      </c>
      <c r="E21" s="30">
        <v>13</v>
      </c>
      <c r="F21" s="30">
        <v>104</v>
      </c>
      <c r="G21" s="18">
        <v>0.04</v>
      </c>
      <c r="H21" s="18">
        <v>2</v>
      </c>
      <c r="I21" s="18">
        <v>0</v>
      </c>
      <c r="J21" s="18">
        <v>0.4</v>
      </c>
      <c r="K21" s="18">
        <v>40</v>
      </c>
      <c r="L21" s="18">
        <v>14</v>
      </c>
      <c r="M21" s="18">
        <v>18</v>
      </c>
      <c r="N21" s="18">
        <v>0.8</v>
      </c>
      <c r="O21" s="2"/>
    </row>
    <row r="22" spans="1:15" ht="12.75">
      <c r="A22" s="18" t="s">
        <v>48</v>
      </c>
      <c r="B22" s="18">
        <v>60</v>
      </c>
      <c r="C22" s="20">
        <v>4.6</v>
      </c>
      <c r="D22" s="18">
        <v>0.5</v>
      </c>
      <c r="E22" s="18">
        <v>28</v>
      </c>
      <c r="F22" s="18">
        <v>182.2</v>
      </c>
      <c r="G22" s="18">
        <v>0.01</v>
      </c>
      <c r="H22" s="18">
        <v>0.01</v>
      </c>
      <c r="I22" s="18">
        <v>0</v>
      </c>
      <c r="J22" s="18">
        <v>0</v>
      </c>
      <c r="K22" s="18">
        <v>20</v>
      </c>
      <c r="L22" s="18">
        <v>23</v>
      </c>
      <c r="M22" s="18">
        <v>0</v>
      </c>
      <c r="N22" s="18">
        <v>0.5</v>
      </c>
      <c r="O22" s="2"/>
    </row>
    <row r="23" spans="1:15" ht="12.75">
      <c r="A23" s="18" t="s">
        <v>64</v>
      </c>
      <c r="B23" s="18">
        <v>40</v>
      </c>
      <c r="C23" s="20">
        <v>3.1</v>
      </c>
      <c r="D23" s="18">
        <v>0.6</v>
      </c>
      <c r="E23" s="20">
        <v>15.1</v>
      </c>
      <c r="F23" s="18">
        <v>60.4</v>
      </c>
      <c r="G23" s="18">
        <v>0.064</v>
      </c>
      <c r="H23" s="18">
        <v>0</v>
      </c>
      <c r="I23" s="18">
        <v>0.1</v>
      </c>
      <c r="J23" s="18">
        <v>0.704</v>
      </c>
      <c r="K23" s="20">
        <v>11.2</v>
      </c>
      <c r="L23" s="20">
        <v>10.6</v>
      </c>
      <c r="M23" s="20">
        <v>15.04</v>
      </c>
      <c r="N23" s="18">
        <v>1.248</v>
      </c>
      <c r="O23" s="2"/>
    </row>
    <row r="24" spans="1:15" s="1" customFormat="1" ht="12.75">
      <c r="A24" s="8" t="s">
        <v>21</v>
      </c>
      <c r="B24" s="8"/>
      <c r="C24" s="8">
        <f aca="true" t="shared" si="1" ref="C24:N24">C17+C18+C19+C20+C21+C22+C23</f>
        <v>25.6</v>
      </c>
      <c r="D24" s="8">
        <f t="shared" si="1"/>
        <v>25.2</v>
      </c>
      <c r="E24" s="8">
        <f t="shared" si="1"/>
        <v>98.75</v>
      </c>
      <c r="F24" s="8">
        <f t="shared" si="1"/>
        <v>813.9</v>
      </c>
      <c r="G24" s="8">
        <f t="shared" si="1"/>
        <v>0.354</v>
      </c>
      <c r="H24" s="8">
        <f t="shared" si="1"/>
        <v>28.530000000000005</v>
      </c>
      <c r="I24" s="8">
        <f t="shared" si="1"/>
        <v>0.30000000000000004</v>
      </c>
      <c r="J24" s="8">
        <f t="shared" si="1"/>
        <v>2.1239999999999997</v>
      </c>
      <c r="K24" s="8">
        <f t="shared" si="1"/>
        <v>181.22</v>
      </c>
      <c r="L24" s="8">
        <f t="shared" si="1"/>
        <v>66.25999999999999</v>
      </c>
      <c r="M24" s="8">
        <f t="shared" si="1"/>
        <v>57.15</v>
      </c>
      <c r="N24" s="8">
        <f t="shared" si="1"/>
        <v>5.958</v>
      </c>
      <c r="O24" s="8">
        <f>F24/2713*100</f>
        <v>30</v>
      </c>
    </row>
    <row r="25" spans="1:15" ht="12.75">
      <c r="A25" s="44" t="s">
        <v>22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12.75">
      <c r="A26" s="31" t="s">
        <v>74</v>
      </c>
      <c r="B26" s="18">
        <v>200</v>
      </c>
      <c r="C26" s="19">
        <v>1.8</v>
      </c>
      <c r="D26" s="19">
        <v>3</v>
      </c>
      <c r="E26" s="19">
        <v>9.6</v>
      </c>
      <c r="F26" s="19">
        <v>108</v>
      </c>
      <c r="G26" s="19">
        <v>0.08</v>
      </c>
      <c r="H26" s="19">
        <v>2.6</v>
      </c>
      <c r="I26" s="19">
        <v>0</v>
      </c>
      <c r="J26" s="19">
        <v>0</v>
      </c>
      <c r="K26" s="19">
        <v>140</v>
      </c>
      <c r="L26" s="19">
        <v>80</v>
      </c>
      <c r="M26" s="19">
        <v>28</v>
      </c>
      <c r="N26" s="19">
        <v>0.2</v>
      </c>
      <c r="O26" s="2"/>
    </row>
    <row r="27" spans="1:15" ht="12.75">
      <c r="A27" s="31" t="s">
        <v>75</v>
      </c>
      <c r="B27" s="18">
        <v>80</v>
      </c>
      <c r="C27" s="19">
        <v>1.2</v>
      </c>
      <c r="D27" s="19">
        <v>2.6</v>
      </c>
      <c r="E27" s="19">
        <v>40.9</v>
      </c>
      <c r="F27" s="19">
        <v>163.3</v>
      </c>
      <c r="G27" s="19">
        <v>0.1</v>
      </c>
      <c r="H27" s="18">
        <v>0.1</v>
      </c>
      <c r="I27" s="18">
        <v>0</v>
      </c>
      <c r="J27" s="18">
        <v>1</v>
      </c>
      <c r="K27" s="18">
        <v>16.9</v>
      </c>
      <c r="L27" s="20">
        <v>0</v>
      </c>
      <c r="M27" s="18">
        <v>0</v>
      </c>
      <c r="N27" s="18">
        <v>1</v>
      </c>
      <c r="O27" s="11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6" t="s">
        <v>23</v>
      </c>
      <c r="B29" s="7"/>
      <c r="C29" s="7">
        <f aca="true" t="shared" si="2" ref="C29:N29">C26+C27+C28</f>
        <v>3</v>
      </c>
      <c r="D29" s="7">
        <f t="shared" si="2"/>
        <v>5.6</v>
      </c>
      <c r="E29" s="7">
        <f t="shared" si="2"/>
        <v>50.5</v>
      </c>
      <c r="F29" s="7">
        <f t="shared" si="2"/>
        <v>271.3</v>
      </c>
      <c r="G29" s="7">
        <f t="shared" si="2"/>
        <v>0.18</v>
      </c>
      <c r="H29" s="7">
        <f t="shared" si="2"/>
        <v>2.7</v>
      </c>
      <c r="I29" s="7">
        <f t="shared" si="2"/>
        <v>0</v>
      </c>
      <c r="J29" s="7">
        <f t="shared" si="2"/>
        <v>1</v>
      </c>
      <c r="K29" s="7">
        <f t="shared" si="2"/>
        <v>156.9</v>
      </c>
      <c r="L29" s="7">
        <f t="shared" si="2"/>
        <v>80</v>
      </c>
      <c r="M29" s="7">
        <f t="shared" si="2"/>
        <v>28</v>
      </c>
      <c r="N29" s="7">
        <f t="shared" si="2"/>
        <v>1.2</v>
      </c>
      <c r="O29" s="7">
        <f>F29/2713*100</f>
        <v>10</v>
      </c>
    </row>
    <row r="30" spans="1:15" ht="18" customHeight="1">
      <c r="A30" s="5" t="s">
        <v>24</v>
      </c>
      <c r="B30" s="5"/>
      <c r="C30" s="5">
        <f aca="true" t="shared" si="3" ref="C30:N30">C15+C24+C29</f>
        <v>55.09</v>
      </c>
      <c r="D30" s="5">
        <f t="shared" si="3"/>
        <v>54.99999999999999</v>
      </c>
      <c r="E30" s="5">
        <f t="shared" si="3"/>
        <v>227.32</v>
      </c>
      <c r="F30" s="5">
        <f t="shared" si="3"/>
        <v>1627.8</v>
      </c>
      <c r="G30" s="5">
        <f t="shared" si="3"/>
        <v>0.8479999999999999</v>
      </c>
      <c r="H30" s="5">
        <f t="shared" si="3"/>
        <v>63.59</v>
      </c>
      <c r="I30" s="5">
        <f t="shared" si="3"/>
        <v>0.68</v>
      </c>
      <c r="J30" s="5">
        <f t="shared" si="3"/>
        <v>5.207999999999999</v>
      </c>
      <c r="K30" s="5">
        <f t="shared" si="3"/>
        <v>717.67</v>
      </c>
      <c r="L30" s="5">
        <f t="shared" si="3"/>
        <v>207.82999999999998</v>
      </c>
      <c r="M30" s="5">
        <f t="shared" si="3"/>
        <v>116.91</v>
      </c>
      <c r="N30" s="5">
        <f t="shared" si="3"/>
        <v>12.207999999999998</v>
      </c>
      <c r="O30" s="5">
        <f>F30/2713*100</f>
        <v>60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16">
      <selection activeCell="A20" sqref="A20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31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18" t="s">
        <v>67</v>
      </c>
      <c r="B10" s="18">
        <v>200</v>
      </c>
      <c r="C10" s="28">
        <v>8.2</v>
      </c>
      <c r="D10" s="28">
        <v>7.2</v>
      </c>
      <c r="E10" s="22">
        <v>35.6</v>
      </c>
      <c r="F10" s="22">
        <v>188.1</v>
      </c>
      <c r="G10" s="22">
        <v>0.184</v>
      </c>
      <c r="H10" s="22">
        <v>0.92</v>
      </c>
      <c r="I10" s="22">
        <v>0.01</v>
      </c>
      <c r="J10" s="23">
        <v>1.29</v>
      </c>
      <c r="K10" s="22">
        <v>62</v>
      </c>
      <c r="L10" s="22">
        <v>10</v>
      </c>
      <c r="M10" s="22">
        <v>512</v>
      </c>
      <c r="N10" s="23">
        <v>1.37</v>
      </c>
      <c r="O10" s="2"/>
    </row>
    <row r="11" spans="1:15" ht="12.75">
      <c r="A11" s="18" t="s">
        <v>76</v>
      </c>
      <c r="B11" s="18">
        <v>100</v>
      </c>
      <c r="C11" s="23">
        <v>13.3</v>
      </c>
      <c r="D11" s="23">
        <v>20.3</v>
      </c>
      <c r="E11" s="23">
        <v>26.6</v>
      </c>
      <c r="F11" s="23">
        <v>159.4</v>
      </c>
      <c r="G11" s="22">
        <v>0.071</v>
      </c>
      <c r="H11" s="22">
        <v>0.29</v>
      </c>
      <c r="I11" s="22">
        <v>0.1</v>
      </c>
      <c r="J11" s="22">
        <v>1.139</v>
      </c>
      <c r="K11" s="22">
        <v>172.36</v>
      </c>
      <c r="L11" s="23">
        <v>19.8</v>
      </c>
      <c r="M11" s="22">
        <v>20.79</v>
      </c>
      <c r="N11" s="23">
        <v>1.02</v>
      </c>
      <c r="O11" s="2"/>
    </row>
    <row r="12" spans="1:15" ht="12.75">
      <c r="A12" s="18" t="s">
        <v>77</v>
      </c>
      <c r="B12" s="18">
        <v>200</v>
      </c>
      <c r="C12" s="28">
        <v>4.1</v>
      </c>
      <c r="D12" s="28">
        <v>4.1</v>
      </c>
      <c r="E12" s="23">
        <v>16.1</v>
      </c>
      <c r="F12" s="22">
        <v>104.1</v>
      </c>
      <c r="G12" s="22">
        <v>0.06</v>
      </c>
      <c r="H12" s="23">
        <v>1.6</v>
      </c>
      <c r="I12" s="22">
        <v>0.1</v>
      </c>
      <c r="J12" s="22">
        <v>0.04</v>
      </c>
      <c r="K12" s="22">
        <v>172.2</v>
      </c>
      <c r="L12" s="23">
        <v>8.4</v>
      </c>
      <c r="M12" s="23">
        <v>24.8</v>
      </c>
      <c r="N12" s="22">
        <v>1</v>
      </c>
      <c r="O12" s="2"/>
    </row>
    <row r="13" spans="1:15" ht="12.75">
      <c r="A13" s="18" t="s">
        <v>78</v>
      </c>
      <c r="B13" s="18">
        <v>100</v>
      </c>
      <c r="C13" s="32">
        <v>2.1</v>
      </c>
      <c r="D13" s="22">
        <v>0.4</v>
      </c>
      <c r="E13" s="23">
        <v>10.9</v>
      </c>
      <c r="F13" s="22">
        <v>38</v>
      </c>
      <c r="G13" s="22">
        <v>0.064</v>
      </c>
      <c r="H13" s="22">
        <v>0</v>
      </c>
      <c r="I13" s="22">
        <v>0.1</v>
      </c>
      <c r="J13" s="22">
        <v>0.704</v>
      </c>
      <c r="K13" s="23">
        <v>11.2</v>
      </c>
      <c r="L13" s="23">
        <v>10.6</v>
      </c>
      <c r="M13" s="23">
        <v>15.04</v>
      </c>
      <c r="N13" s="22">
        <v>0.2</v>
      </c>
      <c r="O13" s="2"/>
    </row>
    <row r="14" spans="1:15" ht="12.75">
      <c r="A14" s="18" t="s">
        <v>49</v>
      </c>
      <c r="B14" s="18">
        <v>32</v>
      </c>
      <c r="C14" s="32">
        <v>0.8</v>
      </c>
      <c r="D14" s="22">
        <v>0.2</v>
      </c>
      <c r="E14" s="23">
        <v>7.5</v>
      </c>
      <c r="F14" s="22">
        <v>53</v>
      </c>
      <c r="G14" s="22">
        <v>0.06</v>
      </c>
      <c r="H14" s="22">
        <v>28</v>
      </c>
      <c r="I14" s="22">
        <v>0.1</v>
      </c>
      <c r="J14" s="22">
        <v>0.2</v>
      </c>
      <c r="K14" s="22">
        <v>35</v>
      </c>
      <c r="L14" s="22">
        <v>7</v>
      </c>
      <c r="M14" s="22">
        <v>0.1</v>
      </c>
      <c r="N14" s="22">
        <v>1</v>
      </c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28.500000000000004</v>
      </c>
      <c r="D15" s="8">
        <f t="shared" si="0"/>
        <v>32.2</v>
      </c>
      <c r="E15" s="8">
        <f t="shared" si="0"/>
        <v>96.70000000000002</v>
      </c>
      <c r="F15" s="8">
        <f t="shared" si="0"/>
        <v>542.6</v>
      </c>
      <c r="G15" s="8">
        <f t="shared" si="0"/>
        <v>0.439</v>
      </c>
      <c r="H15" s="8">
        <f t="shared" si="0"/>
        <v>30.81</v>
      </c>
      <c r="I15" s="8">
        <f t="shared" si="0"/>
        <v>0.41000000000000003</v>
      </c>
      <c r="J15" s="8">
        <f t="shared" si="0"/>
        <v>3.373</v>
      </c>
      <c r="K15" s="8">
        <f t="shared" si="0"/>
        <v>452.76</v>
      </c>
      <c r="L15" s="8">
        <f t="shared" si="0"/>
        <v>55.800000000000004</v>
      </c>
      <c r="M15" s="8">
        <f t="shared" si="0"/>
        <v>572.7299999999999</v>
      </c>
      <c r="N15" s="8">
        <f t="shared" si="0"/>
        <v>4.59</v>
      </c>
      <c r="O15" s="8">
        <f>F15/2713*100</f>
        <v>20</v>
      </c>
    </row>
    <row r="16" spans="1:15" ht="12.75">
      <c r="A16" s="45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2.75" customHeight="1">
      <c r="A17" s="19" t="s">
        <v>118</v>
      </c>
      <c r="B17" s="19">
        <v>250</v>
      </c>
      <c r="C17" s="28">
        <v>8.3</v>
      </c>
      <c r="D17" s="28">
        <v>5.5</v>
      </c>
      <c r="E17" s="28">
        <v>16.3</v>
      </c>
      <c r="F17" s="28">
        <v>98</v>
      </c>
      <c r="G17" s="22">
        <v>0.125</v>
      </c>
      <c r="H17" s="22">
        <v>5</v>
      </c>
      <c r="I17" s="22">
        <v>0.1</v>
      </c>
      <c r="J17" s="22">
        <v>1</v>
      </c>
      <c r="K17" s="22">
        <v>25.75</v>
      </c>
      <c r="L17" s="23">
        <v>8.3</v>
      </c>
      <c r="M17" s="22">
        <v>32.75</v>
      </c>
      <c r="N17" s="23">
        <v>1.75</v>
      </c>
      <c r="O17" s="2"/>
    </row>
    <row r="18" spans="1:15" ht="12.75">
      <c r="A18" s="18" t="s">
        <v>119</v>
      </c>
      <c r="B18" s="18">
        <v>200</v>
      </c>
      <c r="C18" s="28">
        <v>4.4</v>
      </c>
      <c r="D18" s="28">
        <v>4.4</v>
      </c>
      <c r="E18" s="23">
        <v>11.4</v>
      </c>
      <c r="F18" s="23">
        <v>172.1</v>
      </c>
      <c r="G18" s="22">
        <v>0.062</v>
      </c>
      <c r="H18" s="23">
        <v>9.94</v>
      </c>
      <c r="I18" s="22">
        <v>0.1</v>
      </c>
      <c r="J18" s="22">
        <v>0.904</v>
      </c>
      <c r="K18" s="22">
        <v>38.82</v>
      </c>
      <c r="L18" s="23">
        <v>11.6</v>
      </c>
      <c r="M18" s="23">
        <v>25.12</v>
      </c>
      <c r="N18" s="22">
        <v>1</v>
      </c>
      <c r="O18" s="2"/>
    </row>
    <row r="19" spans="1:15" ht="12.75">
      <c r="A19" s="18" t="s">
        <v>120</v>
      </c>
      <c r="B19" s="18">
        <v>180</v>
      </c>
      <c r="C19" s="23">
        <v>2.5</v>
      </c>
      <c r="D19" s="23">
        <v>6</v>
      </c>
      <c r="E19" s="23">
        <v>2</v>
      </c>
      <c r="F19" s="22">
        <v>103</v>
      </c>
      <c r="G19" s="22">
        <v>0.2</v>
      </c>
      <c r="H19" s="22">
        <v>0.1</v>
      </c>
      <c r="I19" s="22">
        <v>0.2</v>
      </c>
      <c r="J19" s="22">
        <v>0.02</v>
      </c>
      <c r="K19" s="22">
        <v>28.82</v>
      </c>
      <c r="L19" s="23">
        <v>81</v>
      </c>
      <c r="M19" s="23">
        <v>24</v>
      </c>
      <c r="N19" s="23">
        <v>0.1</v>
      </c>
      <c r="O19" s="2"/>
    </row>
    <row r="20" spans="1:15" ht="12.75">
      <c r="A20" s="18" t="s">
        <v>139</v>
      </c>
      <c r="B20" s="18">
        <v>100</v>
      </c>
      <c r="C20" s="28">
        <v>1.2</v>
      </c>
      <c r="D20" s="28">
        <v>4.8</v>
      </c>
      <c r="E20" s="28">
        <v>9.1</v>
      </c>
      <c r="F20" s="28">
        <v>106.2</v>
      </c>
      <c r="G20" s="22">
        <v>0.05</v>
      </c>
      <c r="H20" s="22">
        <v>10</v>
      </c>
      <c r="I20" s="22">
        <v>0.1</v>
      </c>
      <c r="J20" s="22">
        <v>0.7</v>
      </c>
      <c r="K20" s="22">
        <v>36.2</v>
      </c>
      <c r="L20" s="23">
        <v>8.7</v>
      </c>
      <c r="M20" s="23">
        <v>23.4</v>
      </c>
      <c r="N20" s="23">
        <v>1.4</v>
      </c>
      <c r="O20" s="2"/>
    </row>
    <row r="21" spans="1:15" ht="12.75">
      <c r="A21" s="18" t="s">
        <v>79</v>
      </c>
      <c r="B21" s="18">
        <v>200</v>
      </c>
      <c r="C21" s="28">
        <v>1.6</v>
      </c>
      <c r="D21" s="28">
        <v>0</v>
      </c>
      <c r="E21" s="28">
        <v>29.1</v>
      </c>
      <c r="F21" s="28">
        <v>92</v>
      </c>
      <c r="G21" s="22">
        <v>0</v>
      </c>
      <c r="H21" s="22">
        <v>0.35</v>
      </c>
      <c r="I21" s="22">
        <v>0</v>
      </c>
      <c r="J21" s="22">
        <v>0</v>
      </c>
      <c r="K21" s="22">
        <v>51.2</v>
      </c>
      <c r="L21" s="22">
        <v>0</v>
      </c>
      <c r="M21" s="22">
        <v>0</v>
      </c>
      <c r="N21" s="23">
        <v>1.7</v>
      </c>
      <c r="O21" s="2"/>
    </row>
    <row r="22" spans="1:15" ht="12.75">
      <c r="A22" s="18" t="s">
        <v>48</v>
      </c>
      <c r="B22" s="18">
        <v>60</v>
      </c>
      <c r="C22" s="23">
        <v>4.6</v>
      </c>
      <c r="D22" s="22">
        <v>0.5</v>
      </c>
      <c r="E22" s="22">
        <v>28</v>
      </c>
      <c r="F22" s="22">
        <v>182.2</v>
      </c>
      <c r="G22" s="22">
        <v>0.01</v>
      </c>
      <c r="H22" s="22">
        <v>0.01</v>
      </c>
      <c r="I22" s="22">
        <v>0</v>
      </c>
      <c r="J22" s="22">
        <v>0</v>
      </c>
      <c r="K22" s="22">
        <v>20</v>
      </c>
      <c r="L22" s="22">
        <v>23</v>
      </c>
      <c r="M22" s="22">
        <v>0</v>
      </c>
      <c r="N22" s="22">
        <v>0.5</v>
      </c>
      <c r="O22" s="2"/>
    </row>
    <row r="23" spans="1:15" ht="12.75">
      <c r="A23" s="18" t="s">
        <v>49</v>
      </c>
      <c r="B23" s="18">
        <v>40</v>
      </c>
      <c r="C23" s="23">
        <v>3.1</v>
      </c>
      <c r="D23" s="22">
        <v>0.6</v>
      </c>
      <c r="E23" s="23">
        <v>15.1</v>
      </c>
      <c r="F23" s="22">
        <v>60.4</v>
      </c>
      <c r="G23" s="22">
        <v>0.064</v>
      </c>
      <c r="H23" s="22">
        <v>0</v>
      </c>
      <c r="I23" s="22">
        <v>0.1</v>
      </c>
      <c r="J23" s="22">
        <v>0.704</v>
      </c>
      <c r="K23" s="23">
        <v>11.2</v>
      </c>
      <c r="L23" s="23">
        <v>10.6</v>
      </c>
      <c r="M23" s="23">
        <v>15.04</v>
      </c>
      <c r="N23" s="22">
        <v>0.2</v>
      </c>
      <c r="O23" s="2"/>
    </row>
    <row r="24" spans="1:15" s="1" customFormat="1" ht="12.75">
      <c r="A24" s="8" t="s">
        <v>21</v>
      </c>
      <c r="B24" s="8"/>
      <c r="C24" s="8">
        <f aca="true" t="shared" si="1" ref="C24:N24">C17+C18+C19+C20+C21+C22+C23</f>
        <v>25.700000000000003</v>
      </c>
      <c r="D24" s="8">
        <f t="shared" si="1"/>
        <v>21.8</v>
      </c>
      <c r="E24" s="8">
        <f t="shared" si="1"/>
        <v>111</v>
      </c>
      <c r="F24" s="8">
        <f t="shared" si="1"/>
        <v>813.9</v>
      </c>
      <c r="G24" s="8">
        <f t="shared" si="1"/>
        <v>0.511</v>
      </c>
      <c r="H24" s="8">
        <f t="shared" si="1"/>
        <v>25.400000000000002</v>
      </c>
      <c r="I24" s="8">
        <f t="shared" si="1"/>
        <v>0.6</v>
      </c>
      <c r="J24" s="8">
        <f t="shared" si="1"/>
        <v>3.3279999999999994</v>
      </c>
      <c r="K24" s="8">
        <f t="shared" si="1"/>
        <v>211.98999999999995</v>
      </c>
      <c r="L24" s="8">
        <f t="shared" si="1"/>
        <v>143.20000000000002</v>
      </c>
      <c r="M24" s="8">
        <f t="shared" si="1"/>
        <v>120.31</v>
      </c>
      <c r="N24" s="8">
        <f t="shared" si="1"/>
        <v>6.65</v>
      </c>
      <c r="O24" s="8">
        <f>F24/2713*100</f>
        <v>30</v>
      </c>
    </row>
    <row r="25" spans="1:15" ht="12.75">
      <c r="A25" s="44" t="s">
        <v>22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12.75">
      <c r="A26" s="18" t="s">
        <v>50</v>
      </c>
      <c r="B26" s="18">
        <v>200</v>
      </c>
      <c r="C26" s="22">
        <v>5</v>
      </c>
      <c r="D26" s="22">
        <v>5</v>
      </c>
      <c r="E26" s="22">
        <v>7</v>
      </c>
      <c r="F26" s="22">
        <v>108</v>
      </c>
      <c r="G26" s="22">
        <v>0.08</v>
      </c>
      <c r="H26" s="23">
        <v>1.2</v>
      </c>
      <c r="I26" s="22">
        <v>0.1</v>
      </c>
      <c r="J26" s="22">
        <v>0</v>
      </c>
      <c r="K26" s="22">
        <v>144</v>
      </c>
      <c r="L26" s="22">
        <v>22</v>
      </c>
      <c r="M26" s="22">
        <v>30</v>
      </c>
      <c r="N26" s="22">
        <v>0.2</v>
      </c>
      <c r="O26" s="2"/>
    </row>
    <row r="27" spans="1:15" ht="12.75">
      <c r="A27" s="18" t="s">
        <v>80</v>
      </c>
      <c r="B27" s="18">
        <v>15</v>
      </c>
      <c r="C27" s="28">
        <v>1</v>
      </c>
      <c r="D27" s="28">
        <v>4.2</v>
      </c>
      <c r="E27" s="28">
        <v>9</v>
      </c>
      <c r="F27" s="28">
        <v>163.3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12</v>
      </c>
      <c r="M27" s="22">
        <v>0</v>
      </c>
      <c r="N27" s="22">
        <v>0</v>
      </c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6" t="s">
        <v>23</v>
      </c>
      <c r="B29" s="7"/>
      <c r="C29" s="7">
        <f aca="true" t="shared" si="2" ref="C29:N29">C26+C27+C28</f>
        <v>6</v>
      </c>
      <c r="D29" s="7">
        <f t="shared" si="2"/>
        <v>9.2</v>
      </c>
      <c r="E29" s="7">
        <f t="shared" si="2"/>
        <v>16</v>
      </c>
      <c r="F29" s="7">
        <f t="shared" si="2"/>
        <v>271.3</v>
      </c>
      <c r="G29" s="7">
        <f t="shared" si="2"/>
        <v>0.08</v>
      </c>
      <c r="H29" s="7">
        <f t="shared" si="2"/>
        <v>1.2</v>
      </c>
      <c r="I29" s="7">
        <f t="shared" si="2"/>
        <v>0.1</v>
      </c>
      <c r="J29" s="7">
        <f t="shared" si="2"/>
        <v>0</v>
      </c>
      <c r="K29" s="7">
        <f t="shared" si="2"/>
        <v>144</v>
      </c>
      <c r="L29" s="7">
        <f t="shared" si="2"/>
        <v>34</v>
      </c>
      <c r="M29" s="7">
        <f t="shared" si="2"/>
        <v>30</v>
      </c>
      <c r="N29" s="7">
        <f t="shared" si="2"/>
        <v>0.2</v>
      </c>
      <c r="O29" s="7">
        <f>F29/2713*100</f>
        <v>10</v>
      </c>
    </row>
    <row r="30" spans="1:15" ht="18" customHeight="1">
      <c r="A30" s="5" t="s">
        <v>24</v>
      </c>
      <c r="B30" s="5"/>
      <c r="C30" s="5">
        <f aca="true" t="shared" si="3" ref="C30:N30">C15+C24+C29</f>
        <v>60.2</v>
      </c>
      <c r="D30" s="5">
        <f t="shared" si="3"/>
        <v>63.2</v>
      </c>
      <c r="E30" s="5">
        <f t="shared" si="3"/>
        <v>223.70000000000002</v>
      </c>
      <c r="F30" s="5">
        <f t="shared" si="3"/>
        <v>1627.8</v>
      </c>
      <c r="G30" s="5">
        <f t="shared" si="3"/>
        <v>1.03</v>
      </c>
      <c r="H30" s="5">
        <f t="shared" si="3"/>
        <v>57.410000000000004</v>
      </c>
      <c r="I30" s="5">
        <f t="shared" si="3"/>
        <v>1.11</v>
      </c>
      <c r="J30" s="5">
        <f t="shared" si="3"/>
        <v>6.701</v>
      </c>
      <c r="K30" s="5">
        <f t="shared" si="3"/>
        <v>808.75</v>
      </c>
      <c r="L30" s="5">
        <f t="shared" si="3"/>
        <v>233.00000000000003</v>
      </c>
      <c r="M30" s="5">
        <f t="shared" si="3"/>
        <v>723.04</v>
      </c>
      <c r="N30" s="5">
        <f t="shared" si="3"/>
        <v>11.44</v>
      </c>
      <c r="O30" s="5">
        <f>F30/2713*100</f>
        <v>60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32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18" t="s">
        <v>121</v>
      </c>
      <c r="B10" s="18">
        <v>250</v>
      </c>
      <c r="C10" s="28">
        <v>8</v>
      </c>
      <c r="D10" s="28">
        <v>7</v>
      </c>
      <c r="E10" s="28">
        <v>5</v>
      </c>
      <c r="F10" s="28">
        <v>198</v>
      </c>
      <c r="G10" s="22">
        <v>0.14</v>
      </c>
      <c r="H10" s="22">
        <v>1</v>
      </c>
      <c r="I10" s="22">
        <v>0</v>
      </c>
      <c r="J10" s="22">
        <v>0</v>
      </c>
      <c r="K10" s="22">
        <v>86</v>
      </c>
      <c r="L10" s="22">
        <v>9</v>
      </c>
      <c r="M10" s="22">
        <v>0</v>
      </c>
      <c r="N10" s="23">
        <v>1.1</v>
      </c>
      <c r="O10" s="2"/>
    </row>
    <row r="11" spans="1:15" ht="12.75">
      <c r="A11" s="18" t="s">
        <v>122</v>
      </c>
      <c r="B11" s="18">
        <v>100</v>
      </c>
      <c r="C11" s="28">
        <v>3.62</v>
      </c>
      <c r="D11" s="28">
        <v>4</v>
      </c>
      <c r="E11" s="28">
        <v>0.96</v>
      </c>
      <c r="F11" s="28">
        <v>180.6</v>
      </c>
      <c r="G11" s="22">
        <v>0.09</v>
      </c>
      <c r="H11" s="23">
        <v>2.23</v>
      </c>
      <c r="I11" s="22">
        <v>0</v>
      </c>
      <c r="J11" s="22">
        <v>0</v>
      </c>
      <c r="K11" s="22">
        <v>38.36</v>
      </c>
      <c r="L11" s="22">
        <v>8</v>
      </c>
      <c r="M11" s="22">
        <v>0</v>
      </c>
      <c r="N11" s="23">
        <v>1.03</v>
      </c>
      <c r="O11" s="2"/>
    </row>
    <row r="12" spans="1:15" ht="12.75">
      <c r="A12" s="18" t="s">
        <v>54</v>
      </c>
      <c r="B12" s="18">
        <v>200</v>
      </c>
      <c r="C12" s="22">
        <v>8</v>
      </c>
      <c r="D12" s="22">
        <v>7</v>
      </c>
      <c r="E12" s="22">
        <v>60</v>
      </c>
      <c r="F12" s="22">
        <v>84</v>
      </c>
      <c r="G12" s="22">
        <v>0.01</v>
      </c>
      <c r="H12" s="22">
        <v>0.01</v>
      </c>
      <c r="I12" s="22">
        <v>0</v>
      </c>
      <c r="J12" s="22">
        <v>0</v>
      </c>
      <c r="K12" s="22">
        <v>20</v>
      </c>
      <c r="L12" s="22">
        <v>3</v>
      </c>
      <c r="M12" s="22">
        <v>0</v>
      </c>
      <c r="N12" s="22">
        <v>0.5</v>
      </c>
      <c r="O12" s="2"/>
    </row>
    <row r="13" spans="1:15" ht="12.75">
      <c r="A13" s="18" t="s">
        <v>49</v>
      </c>
      <c r="B13" s="18">
        <v>32</v>
      </c>
      <c r="C13" s="23">
        <v>2.1</v>
      </c>
      <c r="D13" s="22">
        <v>0.4</v>
      </c>
      <c r="E13" s="23">
        <v>10.9</v>
      </c>
      <c r="F13" s="22">
        <v>53</v>
      </c>
      <c r="G13" s="22">
        <v>0.064</v>
      </c>
      <c r="H13" s="22">
        <v>0</v>
      </c>
      <c r="I13" s="22">
        <v>0.1</v>
      </c>
      <c r="J13" s="22">
        <v>0.704</v>
      </c>
      <c r="K13" s="23">
        <v>11.2</v>
      </c>
      <c r="L13" s="23">
        <v>10.6</v>
      </c>
      <c r="M13" s="23">
        <v>15.04</v>
      </c>
      <c r="N13" s="22">
        <v>0.2</v>
      </c>
      <c r="O13" s="2"/>
    </row>
    <row r="14" spans="1:15" ht="12.75">
      <c r="A14" s="18" t="s">
        <v>62</v>
      </c>
      <c r="B14" s="18">
        <v>100</v>
      </c>
      <c r="C14" s="22">
        <v>0.8</v>
      </c>
      <c r="D14" s="22">
        <v>0.4</v>
      </c>
      <c r="E14" s="23">
        <v>8.1</v>
      </c>
      <c r="F14" s="22">
        <v>27</v>
      </c>
      <c r="G14" s="22">
        <v>0.02</v>
      </c>
      <c r="H14" s="22">
        <v>20</v>
      </c>
      <c r="I14" s="22">
        <v>0.1</v>
      </c>
      <c r="J14" s="22">
        <v>0.3</v>
      </c>
      <c r="K14" s="22">
        <v>40</v>
      </c>
      <c r="L14" s="22">
        <v>4</v>
      </c>
      <c r="M14" s="22">
        <v>0.8</v>
      </c>
      <c r="N14" s="22">
        <v>2</v>
      </c>
      <c r="O14" s="2"/>
    </row>
    <row r="15" spans="1:15" s="1" customFormat="1" ht="12.75">
      <c r="A15" s="8" t="s">
        <v>18</v>
      </c>
      <c r="B15" s="8"/>
      <c r="C15" s="8">
        <f aca="true" t="shared" si="0" ref="C15:N15">SUM(C10:C14)</f>
        <v>22.520000000000003</v>
      </c>
      <c r="D15" s="8">
        <f t="shared" si="0"/>
        <v>18.799999999999997</v>
      </c>
      <c r="E15" s="8">
        <f t="shared" si="0"/>
        <v>84.96</v>
      </c>
      <c r="F15" s="8">
        <f t="shared" si="0"/>
        <v>542.6</v>
      </c>
      <c r="G15" s="8">
        <f t="shared" si="0"/>
        <v>0.32400000000000007</v>
      </c>
      <c r="H15" s="8">
        <f t="shared" si="0"/>
        <v>23.24</v>
      </c>
      <c r="I15" s="8">
        <f t="shared" si="0"/>
        <v>0.2</v>
      </c>
      <c r="J15" s="8">
        <f t="shared" si="0"/>
        <v>1.004</v>
      </c>
      <c r="K15" s="8">
        <f t="shared" si="0"/>
        <v>195.56</v>
      </c>
      <c r="L15" s="8">
        <f t="shared" si="0"/>
        <v>34.6</v>
      </c>
      <c r="M15" s="8">
        <f t="shared" si="0"/>
        <v>15.84</v>
      </c>
      <c r="N15" s="8">
        <f t="shared" si="0"/>
        <v>4.83</v>
      </c>
      <c r="O15" s="8">
        <f>F15/2713*100</f>
        <v>20</v>
      </c>
    </row>
    <row r="16" spans="1:15" ht="12.75">
      <c r="A16" s="45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2.75">
      <c r="A17" s="18" t="s">
        <v>123</v>
      </c>
      <c r="B17" s="18">
        <v>250</v>
      </c>
      <c r="C17" s="28">
        <v>5</v>
      </c>
      <c r="D17" s="28">
        <v>7</v>
      </c>
      <c r="E17" s="28">
        <v>5.8</v>
      </c>
      <c r="F17" s="28">
        <v>123.9</v>
      </c>
      <c r="G17" s="22">
        <v>0.073</v>
      </c>
      <c r="H17" s="23">
        <v>6.85</v>
      </c>
      <c r="I17" s="22">
        <v>0.1</v>
      </c>
      <c r="J17" s="22">
        <v>1.603</v>
      </c>
      <c r="K17" s="22">
        <v>32.08</v>
      </c>
      <c r="L17" s="22">
        <v>13</v>
      </c>
      <c r="M17" s="22">
        <v>26.23</v>
      </c>
      <c r="N17" s="22">
        <v>1.968</v>
      </c>
      <c r="O17" s="2"/>
    </row>
    <row r="18" spans="1:15" ht="12.75">
      <c r="A18" s="18" t="s">
        <v>124</v>
      </c>
      <c r="B18" s="18">
        <v>150</v>
      </c>
      <c r="C18" s="28">
        <v>7</v>
      </c>
      <c r="D18" s="28">
        <v>4.7</v>
      </c>
      <c r="E18" s="28">
        <v>1.2</v>
      </c>
      <c r="F18" s="28">
        <v>115.4</v>
      </c>
      <c r="G18" s="22">
        <v>0.154</v>
      </c>
      <c r="H18" s="22">
        <v>0.93</v>
      </c>
      <c r="I18" s="22">
        <v>0.1</v>
      </c>
      <c r="J18" s="22">
        <v>0.855</v>
      </c>
      <c r="K18" s="22">
        <v>44.86</v>
      </c>
      <c r="L18" s="22">
        <v>14</v>
      </c>
      <c r="M18" s="22">
        <v>32.22</v>
      </c>
      <c r="N18" s="22">
        <v>0.954</v>
      </c>
      <c r="O18" s="2"/>
    </row>
    <row r="19" spans="1:15" ht="12.75">
      <c r="A19" s="18" t="s">
        <v>81</v>
      </c>
      <c r="B19" s="18">
        <v>180</v>
      </c>
      <c r="C19" s="28">
        <v>4</v>
      </c>
      <c r="D19" s="33">
        <v>1.8</v>
      </c>
      <c r="E19" s="28">
        <v>32.2</v>
      </c>
      <c r="F19" s="28">
        <v>140</v>
      </c>
      <c r="G19" s="22">
        <v>0.175</v>
      </c>
      <c r="H19" s="22">
        <v>0</v>
      </c>
      <c r="I19" s="22">
        <v>0.1</v>
      </c>
      <c r="J19" s="22">
        <v>0.464</v>
      </c>
      <c r="K19" s="23">
        <v>20.2</v>
      </c>
      <c r="L19" s="23">
        <v>7.1</v>
      </c>
      <c r="M19" s="22">
        <v>15.24</v>
      </c>
      <c r="N19" s="23">
        <v>1.83</v>
      </c>
      <c r="O19" s="2"/>
    </row>
    <row r="20" spans="1:15" ht="12.75">
      <c r="A20" s="18" t="s">
        <v>109</v>
      </c>
      <c r="B20" s="18">
        <v>100</v>
      </c>
      <c r="C20" s="28">
        <v>1.08</v>
      </c>
      <c r="D20" s="28">
        <v>3.4</v>
      </c>
      <c r="E20" s="28">
        <v>4.6</v>
      </c>
      <c r="F20" s="28">
        <v>90</v>
      </c>
      <c r="G20" s="22">
        <v>0.05</v>
      </c>
      <c r="H20" s="22">
        <v>0.03</v>
      </c>
      <c r="I20" s="22">
        <v>0.02</v>
      </c>
      <c r="J20" s="22">
        <v>0</v>
      </c>
      <c r="K20" s="22">
        <v>20.13</v>
      </c>
      <c r="L20" s="22">
        <v>4.66</v>
      </c>
      <c r="M20" s="22">
        <v>17.68</v>
      </c>
      <c r="N20" s="22">
        <v>0.83</v>
      </c>
      <c r="O20" s="2"/>
    </row>
    <row r="21" spans="1:15" ht="12.75">
      <c r="A21" s="18" t="s">
        <v>82</v>
      </c>
      <c r="B21" s="18">
        <v>200</v>
      </c>
      <c r="C21" s="28">
        <v>0.6</v>
      </c>
      <c r="D21" s="28">
        <v>0</v>
      </c>
      <c r="E21" s="28">
        <v>29</v>
      </c>
      <c r="F21" s="28">
        <v>102</v>
      </c>
      <c r="G21" s="22">
        <v>0</v>
      </c>
      <c r="H21" s="22">
        <v>0.4</v>
      </c>
      <c r="I21" s="22">
        <v>0.1</v>
      </c>
      <c r="J21" s="22">
        <v>0</v>
      </c>
      <c r="K21" s="23">
        <v>25.2</v>
      </c>
      <c r="L21" s="22">
        <v>6</v>
      </c>
      <c r="M21" s="23">
        <v>19.4</v>
      </c>
      <c r="N21" s="22">
        <v>0.6</v>
      </c>
      <c r="O21" s="2"/>
    </row>
    <row r="22" spans="1:15" ht="12.75">
      <c r="A22" s="18" t="s">
        <v>48</v>
      </c>
      <c r="B22" s="18">
        <v>60</v>
      </c>
      <c r="C22" s="23">
        <v>4.6</v>
      </c>
      <c r="D22" s="22">
        <v>0.5</v>
      </c>
      <c r="E22" s="22">
        <v>28</v>
      </c>
      <c r="F22" s="22">
        <v>182.2</v>
      </c>
      <c r="G22" s="22">
        <v>0.01</v>
      </c>
      <c r="H22" s="22">
        <v>0.01</v>
      </c>
      <c r="I22" s="22">
        <v>0</v>
      </c>
      <c r="J22" s="22">
        <v>0</v>
      </c>
      <c r="K22" s="22">
        <v>20</v>
      </c>
      <c r="L22" s="22">
        <v>23</v>
      </c>
      <c r="M22" s="22">
        <v>0</v>
      </c>
      <c r="N22" s="22">
        <v>0.5</v>
      </c>
      <c r="O22" s="2"/>
    </row>
    <row r="23" spans="1:15" ht="12.75">
      <c r="A23" s="18" t="s">
        <v>83</v>
      </c>
      <c r="B23" s="18">
        <v>40</v>
      </c>
      <c r="C23" s="23">
        <v>3.1</v>
      </c>
      <c r="D23" s="22">
        <v>0.6</v>
      </c>
      <c r="E23" s="23">
        <v>15.1</v>
      </c>
      <c r="F23" s="22">
        <v>60.4</v>
      </c>
      <c r="G23" s="22">
        <v>0.064</v>
      </c>
      <c r="H23" s="22">
        <v>0</v>
      </c>
      <c r="I23" s="22">
        <v>0.1</v>
      </c>
      <c r="J23" s="22">
        <v>0.704</v>
      </c>
      <c r="K23" s="23">
        <v>11.2</v>
      </c>
      <c r="L23" s="23">
        <v>10.6</v>
      </c>
      <c r="M23" s="23">
        <v>15.04</v>
      </c>
      <c r="N23" s="22">
        <v>0.2</v>
      </c>
      <c r="O23" s="2"/>
    </row>
    <row r="24" spans="1:15" s="1" customFormat="1" ht="12.75">
      <c r="A24" s="8" t="s">
        <v>21</v>
      </c>
      <c r="B24" s="8"/>
      <c r="C24" s="8">
        <f aca="true" t="shared" si="1" ref="C24:N24">C17+C18+C19+C20+C21+C22+C23</f>
        <v>25.380000000000003</v>
      </c>
      <c r="D24" s="8">
        <f t="shared" si="1"/>
        <v>18</v>
      </c>
      <c r="E24" s="8">
        <f t="shared" si="1"/>
        <v>115.9</v>
      </c>
      <c r="F24" s="8">
        <f t="shared" si="1"/>
        <v>813.9</v>
      </c>
      <c r="G24" s="8">
        <f t="shared" si="1"/>
        <v>0.526</v>
      </c>
      <c r="H24" s="8">
        <f t="shared" si="1"/>
        <v>8.219999999999999</v>
      </c>
      <c r="I24" s="8">
        <f t="shared" si="1"/>
        <v>0.52</v>
      </c>
      <c r="J24" s="8">
        <f t="shared" si="1"/>
        <v>3.6260000000000003</v>
      </c>
      <c r="K24" s="8">
        <f t="shared" si="1"/>
        <v>173.67</v>
      </c>
      <c r="L24" s="8">
        <f t="shared" si="1"/>
        <v>78.36</v>
      </c>
      <c r="M24" s="8">
        <f t="shared" si="1"/>
        <v>125.81</v>
      </c>
      <c r="N24" s="8">
        <f t="shared" si="1"/>
        <v>6.882</v>
      </c>
      <c r="O24" s="8">
        <f>F24/2713*100</f>
        <v>30</v>
      </c>
    </row>
    <row r="25" spans="1:15" ht="12.75">
      <c r="A25" s="44" t="s">
        <v>22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12.75">
      <c r="A26" s="18" t="s">
        <v>63</v>
      </c>
      <c r="B26" s="18">
        <v>200</v>
      </c>
      <c r="C26" s="18">
        <v>0.6</v>
      </c>
      <c r="D26" s="18">
        <v>0.4</v>
      </c>
      <c r="E26" s="18">
        <v>32.6</v>
      </c>
      <c r="F26" s="18">
        <v>80</v>
      </c>
      <c r="G26" s="18">
        <v>0.04</v>
      </c>
      <c r="H26" s="18">
        <v>4</v>
      </c>
      <c r="I26" s="18">
        <v>0</v>
      </c>
      <c r="J26" s="18">
        <v>0.4</v>
      </c>
      <c r="K26" s="18">
        <v>40</v>
      </c>
      <c r="L26" s="18">
        <v>4</v>
      </c>
      <c r="M26" s="18">
        <v>18</v>
      </c>
      <c r="N26" s="18">
        <v>0.8</v>
      </c>
      <c r="O26" s="2"/>
    </row>
    <row r="27" spans="1:15" ht="12.75">
      <c r="A27" s="18" t="s">
        <v>84</v>
      </c>
      <c r="B27" s="18">
        <v>100</v>
      </c>
      <c r="C27" s="20">
        <v>1.62</v>
      </c>
      <c r="D27" s="20">
        <v>10.3</v>
      </c>
      <c r="E27" s="18">
        <v>36.2</v>
      </c>
      <c r="F27" s="18">
        <v>191.3</v>
      </c>
      <c r="G27" s="18">
        <v>0.053</v>
      </c>
      <c r="H27" s="18">
        <v>0.18</v>
      </c>
      <c r="I27" s="18">
        <v>0</v>
      </c>
      <c r="J27" s="18">
        <v>1.844</v>
      </c>
      <c r="K27" s="18">
        <v>71.78</v>
      </c>
      <c r="L27" s="18">
        <v>22</v>
      </c>
      <c r="M27" s="20">
        <v>12.88</v>
      </c>
      <c r="N27" s="18">
        <v>0.582</v>
      </c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6" t="s">
        <v>23</v>
      </c>
      <c r="B29" s="7"/>
      <c r="C29" s="7">
        <f aca="true" t="shared" si="2" ref="C29:N29">C26+C27+C28</f>
        <v>2.22</v>
      </c>
      <c r="D29" s="7">
        <f t="shared" si="2"/>
        <v>10.700000000000001</v>
      </c>
      <c r="E29" s="7">
        <f t="shared" si="2"/>
        <v>68.80000000000001</v>
      </c>
      <c r="F29" s="7">
        <f t="shared" si="2"/>
        <v>271.3</v>
      </c>
      <c r="G29" s="7">
        <f t="shared" si="2"/>
        <v>0.093</v>
      </c>
      <c r="H29" s="7">
        <f t="shared" si="2"/>
        <v>4.18</v>
      </c>
      <c r="I29" s="7">
        <f t="shared" si="2"/>
        <v>0</v>
      </c>
      <c r="J29" s="7">
        <f t="shared" si="2"/>
        <v>2.244</v>
      </c>
      <c r="K29" s="7">
        <f t="shared" si="2"/>
        <v>111.78</v>
      </c>
      <c r="L29" s="7">
        <f t="shared" si="2"/>
        <v>26</v>
      </c>
      <c r="M29" s="7">
        <f t="shared" si="2"/>
        <v>30.880000000000003</v>
      </c>
      <c r="N29" s="7">
        <f t="shared" si="2"/>
        <v>1.3820000000000001</v>
      </c>
      <c r="O29" s="7">
        <f>F29/2713*100</f>
        <v>10</v>
      </c>
    </row>
    <row r="30" spans="1:15" ht="18" customHeight="1">
      <c r="A30" s="5" t="s">
        <v>24</v>
      </c>
      <c r="B30" s="5"/>
      <c r="C30" s="5">
        <f aca="true" t="shared" si="3" ref="C30:N30">C15+C24+C29</f>
        <v>50.120000000000005</v>
      </c>
      <c r="D30" s="5">
        <f t="shared" si="3"/>
        <v>47.5</v>
      </c>
      <c r="E30" s="5">
        <f t="shared" si="3"/>
        <v>269.66</v>
      </c>
      <c r="F30" s="5">
        <f t="shared" si="3"/>
        <v>1627.8</v>
      </c>
      <c r="G30" s="5">
        <f t="shared" si="3"/>
        <v>0.9430000000000001</v>
      </c>
      <c r="H30" s="5">
        <f t="shared" si="3"/>
        <v>35.64</v>
      </c>
      <c r="I30" s="5">
        <f t="shared" si="3"/>
        <v>0.72</v>
      </c>
      <c r="J30" s="5">
        <f t="shared" si="3"/>
        <v>6.8740000000000006</v>
      </c>
      <c r="K30" s="5">
        <f t="shared" si="3"/>
        <v>481.01</v>
      </c>
      <c r="L30" s="5">
        <f t="shared" si="3"/>
        <v>138.96</v>
      </c>
      <c r="M30" s="5">
        <f t="shared" si="3"/>
        <v>172.53</v>
      </c>
      <c r="N30" s="5">
        <f t="shared" si="3"/>
        <v>13.094</v>
      </c>
      <c r="O30" s="5">
        <f>F30/2713*100</f>
        <v>60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zoomScalePageLayoutView="0" workbookViewId="0" topLeftCell="A7">
      <selection activeCell="A26" sqref="A26:O27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33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18" t="s">
        <v>125</v>
      </c>
      <c r="B10" s="18">
        <v>200</v>
      </c>
      <c r="C10" s="23">
        <v>14.6</v>
      </c>
      <c r="D10" s="23">
        <v>14.9</v>
      </c>
      <c r="E10" s="23">
        <v>12.2</v>
      </c>
      <c r="F10" s="23">
        <v>142.7</v>
      </c>
      <c r="G10" s="22">
        <v>0.078</v>
      </c>
      <c r="H10" s="22">
        <v>0</v>
      </c>
      <c r="I10" s="22">
        <v>0.1</v>
      </c>
      <c r="J10" s="22">
        <v>1.2</v>
      </c>
      <c r="K10" s="22">
        <v>17.54</v>
      </c>
      <c r="L10" s="22">
        <v>13</v>
      </c>
      <c r="M10" s="22">
        <v>76.6</v>
      </c>
      <c r="N10" s="23">
        <v>1.75</v>
      </c>
      <c r="O10" s="2"/>
    </row>
    <row r="11" spans="1:15" ht="12.75">
      <c r="A11" s="41" t="s">
        <v>126</v>
      </c>
      <c r="B11" s="18">
        <v>15</v>
      </c>
      <c r="C11" s="23">
        <v>1.16</v>
      </c>
      <c r="D11" s="23">
        <v>1.48</v>
      </c>
      <c r="E11" s="23">
        <v>4</v>
      </c>
      <c r="F11" s="23">
        <v>18.2</v>
      </c>
      <c r="G11" s="22">
        <v>0</v>
      </c>
      <c r="H11" s="22">
        <v>0.04</v>
      </c>
      <c r="I11" s="22">
        <v>13</v>
      </c>
      <c r="J11" s="22">
        <v>25</v>
      </c>
      <c r="K11" s="22">
        <v>44</v>
      </c>
      <c r="L11" s="22">
        <v>1.75</v>
      </c>
      <c r="M11" s="22">
        <v>25</v>
      </c>
      <c r="N11" s="22">
        <v>0.05</v>
      </c>
      <c r="O11" s="2"/>
    </row>
    <row r="12" spans="1:15" ht="12.75">
      <c r="A12" s="18" t="s">
        <v>68</v>
      </c>
      <c r="B12" s="18">
        <v>200</v>
      </c>
      <c r="C12" s="32">
        <v>0.13</v>
      </c>
      <c r="D12" s="22">
        <v>0.02</v>
      </c>
      <c r="E12" s="22">
        <v>7.61</v>
      </c>
      <c r="F12" s="22">
        <v>29.5</v>
      </c>
      <c r="G12" s="22">
        <v>0</v>
      </c>
      <c r="H12" s="22">
        <v>0.01</v>
      </c>
      <c r="I12" s="22">
        <v>0.1</v>
      </c>
      <c r="J12" s="22">
        <v>0</v>
      </c>
      <c r="K12" s="22">
        <v>4.02</v>
      </c>
      <c r="L12" s="23">
        <v>4.89</v>
      </c>
      <c r="M12" s="22">
        <v>2.62</v>
      </c>
      <c r="N12" s="22">
        <v>0.4</v>
      </c>
      <c r="O12" s="2"/>
    </row>
    <row r="13" spans="1:15" ht="12.75">
      <c r="A13" s="18" t="s">
        <v>48</v>
      </c>
      <c r="B13" s="18">
        <v>60</v>
      </c>
      <c r="C13" s="23">
        <v>4.6</v>
      </c>
      <c r="D13" s="22">
        <v>0.5</v>
      </c>
      <c r="E13" s="22">
        <v>28</v>
      </c>
      <c r="F13" s="22">
        <v>182.2</v>
      </c>
      <c r="G13" s="22">
        <v>0.01</v>
      </c>
      <c r="H13" s="22">
        <v>0.01</v>
      </c>
      <c r="I13" s="22">
        <v>0</v>
      </c>
      <c r="J13" s="22">
        <v>0</v>
      </c>
      <c r="K13" s="22">
        <v>20</v>
      </c>
      <c r="L13" s="22">
        <v>23</v>
      </c>
      <c r="M13" s="22">
        <v>0</v>
      </c>
      <c r="N13" s="22">
        <v>0.5</v>
      </c>
      <c r="O13" s="2"/>
    </row>
    <row r="14" spans="1:15" ht="12.75">
      <c r="A14" s="18" t="s">
        <v>83</v>
      </c>
      <c r="B14" s="18">
        <v>40</v>
      </c>
      <c r="C14" s="23">
        <v>2.1</v>
      </c>
      <c r="D14" s="22">
        <v>0.4</v>
      </c>
      <c r="E14" s="22">
        <v>10.9</v>
      </c>
      <c r="F14" s="22">
        <v>53</v>
      </c>
      <c r="G14" s="22">
        <v>0.01</v>
      </c>
      <c r="H14" s="22">
        <v>0.01</v>
      </c>
      <c r="I14" s="22">
        <v>0</v>
      </c>
      <c r="J14" s="22">
        <v>0</v>
      </c>
      <c r="K14" s="22">
        <v>20</v>
      </c>
      <c r="L14" s="22">
        <v>23</v>
      </c>
      <c r="M14" s="22">
        <v>0</v>
      </c>
      <c r="N14" s="22">
        <v>0.5</v>
      </c>
      <c r="O14" s="2"/>
    </row>
    <row r="15" spans="1:15" ht="12.75">
      <c r="A15" s="18" t="s">
        <v>127</v>
      </c>
      <c r="B15" s="18">
        <v>80</v>
      </c>
      <c r="C15" s="23">
        <v>1.4</v>
      </c>
      <c r="D15" s="22">
        <v>5.3</v>
      </c>
      <c r="E15" s="22">
        <v>2.6</v>
      </c>
      <c r="F15" s="22">
        <v>90</v>
      </c>
      <c r="G15" s="22">
        <v>0.02</v>
      </c>
      <c r="H15" s="22">
        <v>7</v>
      </c>
      <c r="I15" s="22">
        <v>0.92</v>
      </c>
      <c r="J15" s="22">
        <v>0</v>
      </c>
      <c r="K15" s="22">
        <v>41</v>
      </c>
      <c r="L15" s="22">
        <v>67</v>
      </c>
      <c r="M15" s="22">
        <v>35</v>
      </c>
      <c r="N15" s="22">
        <v>7</v>
      </c>
      <c r="O15" s="2"/>
    </row>
    <row r="16" spans="1:15" ht="12.75">
      <c r="A16" s="18" t="s">
        <v>55</v>
      </c>
      <c r="B16" s="18">
        <v>100</v>
      </c>
      <c r="C16" s="22">
        <v>0.4</v>
      </c>
      <c r="D16" s="22">
        <v>0.3</v>
      </c>
      <c r="E16" s="23">
        <v>10.3</v>
      </c>
      <c r="F16" s="22">
        <v>27</v>
      </c>
      <c r="G16" s="22">
        <v>0.02</v>
      </c>
      <c r="H16" s="22">
        <v>5</v>
      </c>
      <c r="I16" s="22">
        <v>0</v>
      </c>
      <c r="J16" s="22">
        <v>0.4</v>
      </c>
      <c r="K16" s="22">
        <v>19</v>
      </c>
      <c r="L16" s="22">
        <v>6</v>
      </c>
      <c r="M16" s="22">
        <v>12</v>
      </c>
      <c r="N16" s="23">
        <v>1.3</v>
      </c>
      <c r="O16" s="2"/>
    </row>
    <row r="17" spans="1:15" s="1" customFormat="1" ht="12.75">
      <c r="A17" s="8" t="s">
        <v>18</v>
      </c>
      <c r="B17" s="8"/>
      <c r="C17" s="15">
        <f aca="true" t="shared" si="0" ref="C17:N17">SUM(C10:C16)</f>
        <v>24.39</v>
      </c>
      <c r="D17" s="15">
        <f t="shared" si="0"/>
        <v>22.9</v>
      </c>
      <c r="E17" s="15">
        <f t="shared" si="0"/>
        <v>75.61</v>
      </c>
      <c r="F17" s="15">
        <f t="shared" si="0"/>
        <v>542.5999999999999</v>
      </c>
      <c r="G17" s="8">
        <f>SUM(G10:G15)</f>
        <v>0.118</v>
      </c>
      <c r="H17" s="8">
        <f t="shared" si="0"/>
        <v>12.07</v>
      </c>
      <c r="I17" s="8">
        <f t="shared" si="0"/>
        <v>14.12</v>
      </c>
      <c r="J17" s="8">
        <f t="shared" si="0"/>
        <v>26.599999999999998</v>
      </c>
      <c r="K17" s="8">
        <f t="shared" si="0"/>
        <v>165.56</v>
      </c>
      <c r="L17" s="8">
        <f t="shared" si="0"/>
        <v>138.64</v>
      </c>
      <c r="M17" s="8">
        <f t="shared" si="0"/>
        <v>151.22</v>
      </c>
      <c r="N17" s="15">
        <f t="shared" si="0"/>
        <v>11.5</v>
      </c>
      <c r="O17" s="8">
        <f>F17/2713*100</f>
        <v>19.999999999999996</v>
      </c>
    </row>
    <row r="18" spans="1:15" ht="12.75">
      <c r="A18" s="45" t="s">
        <v>19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2.75">
      <c r="A19" s="18" t="s">
        <v>115</v>
      </c>
      <c r="B19" s="18">
        <v>250</v>
      </c>
      <c r="C19" s="20">
        <v>5.3</v>
      </c>
      <c r="D19" s="20">
        <v>9.2</v>
      </c>
      <c r="E19" s="18">
        <v>13.15</v>
      </c>
      <c r="F19" s="18">
        <v>145</v>
      </c>
      <c r="G19" s="18">
        <v>0</v>
      </c>
      <c r="H19" s="20">
        <v>7.5</v>
      </c>
      <c r="I19" s="18">
        <v>0</v>
      </c>
      <c r="J19" s="18">
        <v>0</v>
      </c>
      <c r="K19" s="20">
        <v>17.3</v>
      </c>
      <c r="L19" s="18">
        <v>4</v>
      </c>
      <c r="M19" s="18">
        <v>0</v>
      </c>
      <c r="N19" s="18">
        <v>1</v>
      </c>
      <c r="O19" s="2"/>
    </row>
    <row r="20" spans="1:15" ht="12.75">
      <c r="A20" s="10" t="s">
        <v>45</v>
      </c>
      <c r="B20" s="14">
        <v>180</v>
      </c>
      <c r="C20" s="24">
        <v>1.6</v>
      </c>
      <c r="D20" s="24">
        <v>2.3</v>
      </c>
      <c r="E20" s="24">
        <v>9.5</v>
      </c>
      <c r="F20" s="24">
        <v>106</v>
      </c>
      <c r="G20" s="12">
        <v>0.12</v>
      </c>
      <c r="H20" s="12">
        <v>0.07</v>
      </c>
      <c r="I20" s="12">
        <v>0.2</v>
      </c>
      <c r="J20" s="12">
        <v>0.02</v>
      </c>
      <c r="K20" s="12">
        <v>28.82</v>
      </c>
      <c r="L20" s="12">
        <v>8.66</v>
      </c>
      <c r="M20" s="12">
        <v>24.11</v>
      </c>
      <c r="N20" s="12">
        <v>0.1</v>
      </c>
      <c r="O20" s="2"/>
    </row>
    <row r="21" spans="1:15" ht="12.75">
      <c r="A21" s="21" t="s">
        <v>128</v>
      </c>
      <c r="B21" s="18">
        <v>100</v>
      </c>
      <c r="C21" s="23">
        <v>3.7</v>
      </c>
      <c r="D21" s="23">
        <v>2.5</v>
      </c>
      <c r="E21" s="23">
        <v>3</v>
      </c>
      <c r="F21" s="22">
        <v>165.3</v>
      </c>
      <c r="G21" s="35">
        <v>0.22</v>
      </c>
      <c r="H21" s="36">
        <v>0</v>
      </c>
      <c r="I21" s="35">
        <v>10</v>
      </c>
      <c r="J21" s="35">
        <v>0.3</v>
      </c>
      <c r="K21" s="35">
        <v>29</v>
      </c>
      <c r="L21" s="35">
        <v>158</v>
      </c>
      <c r="M21" s="35">
        <v>22</v>
      </c>
      <c r="N21" s="37">
        <v>1.7</v>
      </c>
      <c r="O21" s="2"/>
    </row>
    <row r="22" spans="1:15" ht="12.75">
      <c r="A22" s="21" t="s">
        <v>129</v>
      </c>
      <c r="B22" s="18">
        <v>200</v>
      </c>
      <c r="C22" s="28">
        <v>0</v>
      </c>
      <c r="D22" s="28">
        <v>0</v>
      </c>
      <c r="E22" s="28">
        <v>13</v>
      </c>
      <c r="F22" s="28">
        <v>104</v>
      </c>
      <c r="G22" s="22">
        <v>0.04</v>
      </c>
      <c r="H22" s="22">
        <v>2</v>
      </c>
      <c r="I22" s="22">
        <v>0</v>
      </c>
      <c r="J22" s="22">
        <v>0.4</v>
      </c>
      <c r="K22" s="22">
        <v>40</v>
      </c>
      <c r="L22" s="22">
        <v>14</v>
      </c>
      <c r="M22" s="22">
        <v>18</v>
      </c>
      <c r="N22" s="22">
        <v>0.8</v>
      </c>
      <c r="O22" s="2"/>
    </row>
    <row r="23" spans="1:15" ht="12.75">
      <c r="A23" s="18" t="s">
        <v>48</v>
      </c>
      <c r="B23" s="18">
        <v>60</v>
      </c>
      <c r="C23" s="23">
        <v>4.6</v>
      </c>
      <c r="D23" s="22">
        <v>0.5</v>
      </c>
      <c r="E23" s="22">
        <v>28</v>
      </c>
      <c r="F23" s="22">
        <v>182.2</v>
      </c>
      <c r="G23" s="22">
        <v>0.01</v>
      </c>
      <c r="H23" s="22">
        <v>0.01</v>
      </c>
      <c r="I23" s="23">
        <v>0</v>
      </c>
      <c r="J23" s="22">
        <v>0</v>
      </c>
      <c r="K23" s="22">
        <v>20</v>
      </c>
      <c r="L23" s="22">
        <v>23</v>
      </c>
      <c r="M23" s="22">
        <v>0</v>
      </c>
      <c r="N23" s="22">
        <v>0.5</v>
      </c>
      <c r="O23" s="2"/>
    </row>
    <row r="24" spans="1:15" ht="12.75">
      <c r="A24" s="18" t="s">
        <v>64</v>
      </c>
      <c r="B24" s="18">
        <v>40</v>
      </c>
      <c r="C24" s="23">
        <v>3.1</v>
      </c>
      <c r="D24" s="22">
        <v>0.6</v>
      </c>
      <c r="E24" s="23">
        <v>15.1</v>
      </c>
      <c r="F24" s="22">
        <v>60.4</v>
      </c>
      <c r="G24" s="22">
        <v>0.064</v>
      </c>
      <c r="H24" s="22">
        <v>0</v>
      </c>
      <c r="I24" s="22">
        <v>0.1</v>
      </c>
      <c r="J24" s="22">
        <v>0.704</v>
      </c>
      <c r="K24" s="23">
        <v>11.2</v>
      </c>
      <c r="L24" s="23">
        <v>10.6</v>
      </c>
      <c r="M24" s="23">
        <v>15.04</v>
      </c>
      <c r="N24" s="22">
        <v>0.2</v>
      </c>
      <c r="O24" s="2"/>
    </row>
    <row r="25" spans="1:15" ht="12.75">
      <c r="A25" s="18" t="s">
        <v>140</v>
      </c>
      <c r="B25" s="18">
        <v>100</v>
      </c>
      <c r="C25" s="30">
        <v>1</v>
      </c>
      <c r="D25" s="30">
        <v>4</v>
      </c>
      <c r="E25" s="30">
        <v>8</v>
      </c>
      <c r="F25" s="30">
        <v>51</v>
      </c>
      <c r="G25" s="18">
        <v>0.02</v>
      </c>
      <c r="H25" s="18">
        <v>18.8</v>
      </c>
      <c r="I25" s="18">
        <v>0</v>
      </c>
      <c r="J25" s="18">
        <v>0</v>
      </c>
      <c r="K25" s="18">
        <v>20.4</v>
      </c>
      <c r="L25" s="18">
        <v>0</v>
      </c>
      <c r="M25" s="18">
        <v>0</v>
      </c>
      <c r="N25" s="18">
        <v>0.81</v>
      </c>
      <c r="O25" s="2"/>
    </row>
    <row r="26" spans="1:15" s="1" customFormat="1" ht="12.75">
      <c r="A26" s="8" t="s">
        <v>21</v>
      </c>
      <c r="B26" s="8"/>
      <c r="C26" s="8">
        <f aca="true" t="shared" si="1" ref="C26:N26">C19+C20+C21+C22+C23+C24+C25</f>
        <v>19.3</v>
      </c>
      <c r="D26" s="8">
        <f t="shared" si="1"/>
        <v>19.1</v>
      </c>
      <c r="E26" s="8">
        <f t="shared" si="1"/>
        <v>89.75</v>
      </c>
      <c r="F26" s="8">
        <f t="shared" si="1"/>
        <v>813.9</v>
      </c>
      <c r="G26" s="8">
        <f t="shared" si="1"/>
        <v>0.474</v>
      </c>
      <c r="H26" s="8">
        <f t="shared" si="1"/>
        <v>28.380000000000003</v>
      </c>
      <c r="I26" s="8">
        <f t="shared" si="1"/>
        <v>10.299999999999999</v>
      </c>
      <c r="J26" s="8">
        <f t="shared" si="1"/>
        <v>1.424</v>
      </c>
      <c r="K26" s="8">
        <f t="shared" si="1"/>
        <v>166.72</v>
      </c>
      <c r="L26" s="8">
        <f t="shared" si="1"/>
        <v>218.26</v>
      </c>
      <c r="M26" s="8">
        <f t="shared" si="1"/>
        <v>79.15</v>
      </c>
      <c r="N26" s="8">
        <f t="shared" si="1"/>
        <v>5.109999999999999</v>
      </c>
      <c r="O26" s="8">
        <f>F26/2713*100</f>
        <v>30</v>
      </c>
    </row>
    <row r="27" spans="1:15" ht="12.75">
      <c r="A27" s="44" t="s">
        <v>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1:15" ht="12.75">
      <c r="A28" s="18" t="s">
        <v>85</v>
      </c>
      <c r="B28" s="18">
        <v>200</v>
      </c>
      <c r="C28" s="23">
        <v>2.9</v>
      </c>
      <c r="D28" s="23">
        <v>1.2</v>
      </c>
      <c r="E28" s="23">
        <v>4.1</v>
      </c>
      <c r="F28" s="22">
        <v>79.3</v>
      </c>
      <c r="G28" s="22">
        <v>0.03</v>
      </c>
      <c r="H28" s="22">
        <v>0.8</v>
      </c>
      <c r="I28" s="22">
        <v>0</v>
      </c>
      <c r="J28" s="22">
        <v>0</v>
      </c>
      <c r="K28" s="22">
        <v>118</v>
      </c>
      <c r="L28" s="22">
        <v>26</v>
      </c>
      <c r="M28" s="22">
        <v>26</v>
      </c>
      <c r="N28" s="22">
        <v>0.1</v>
      </c>
      <c r="O28" s="2"/>
    </row>
    <row r="29" spans="1:15" ht="12.75">
      <c r="A29" s="18" t="s">
        <v>86</v>
      </c>
      <c r="B29" s="18">
        <v>80</v>
      </c>
      <c r="C29" s="23">
        <v>3.6</v>
      </c>
      <c r="D29" s="23">
        <v>10.5</v>
      </c>
      <c r="E29" s="22">
        <v>32.5</v>
      </c>
      <c r="F29" s="22">
        <v>192</v>
      </c>
      <c r="G29" s="22">
        <v>0.1</v>
      </c>
      <c r="H29" s="22">
        <v>0.1</v>
      </c>
      <c r="I29" s="22">
        <v>0</v>
      </c>
      <c r="J29" s="22">
        <v>0</v>
      </c>
      <c r="K29" s="23">
        <v>16.9</v>
      </c>
      <c r="L29" s="22">
        <v>10</v>
      </c>
      <c r="M29" s="22">
        <v>0</v>
      </c>
      <c r="N29" s="22">
        <v>1</v>
      </c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6" t="s">
        <v>23</v>
      </c>
      <c r="B31" s="7"/>
      <c r="C31" s="7">
        <f aca="true" t="shared" si="2" ref="C31:N31">C28+C29+C30</f>
        <v>6.5</v>
      </c>
      <c r="D31" s="7">
        <f t="shared" si="2"/>
        <v>11.7</v>
      </c>
      <c r="E31" s="7">
        <f t="shared" si="2"/>
        <v>36.6</v>
      </c>
      <c r="F31" s="7">
        <f t="shared" si="2"/>
        <v>271.3</v>
      </c>
      <c r="G31" s="7">
        <f t="shared" si="2"/>
        <v>0.13</v>
      </c>
      <c r="H31" s="7">
        <f t="shared" si="2"/>
        <v>0.9</v>
      </c>
      <c r="I31" s="7">
        <f t="shared" si="2"/>
        <v>0</v>
      </c>
      <c r="J31" s="7">
        <f t="shared" si="2"/>
        <v>0</v>
      </c>
      <c r="K31" s="7">
        <f t="shared" si="2"/>
        <v>134.9</v>
      </c>
      <c r="L31" s="7">
        <f t="shared" si="2"/>
        <v>36</v>
      </c>
      <c r="M31" s="7">
        <f t="shared" si="2"/>
        <v>26</v>
      </c>
      <c r="N31" s="7">
        <f t="shared" si="2"/>
        <v>1.1</v>
      </c>
      <c r="O31" s="7">
        <f>F31/2713*100</f>
        <v>10</v>
      </c>
    </row>
    <row r="32" spans="1:15" ht="18" customHeight="1">
      <c r="A32" s="5" t="s">
        <v>24</v>
      </c>
      <c r="B32" s="5"/>
      <c r="C32" s="5">
        <f aca="true" t="shared" si="3" ref="C32:N32">C17+C26+C31</f>
        <v>50.19</v>
      </c>
      <c r="D32" s="5">
        <f t="shared" si="3"/>
        <v>53.7</v>
      </c>
      <c r="E32" s="5">
        <f t="shared" si="3"/>
        <v>201.96</v>
      </c>
      <c r="F32" s="5">
        <f t="shared" si="3"/>
        <v>1627.8</v>
      </c>
      <c r="G32" s="5">
        <f t="shared" si="3"/>
        <v>0.722</v>
      </c>
      <c r="H32" s="5">
        <f t="shared" si="3"/>
        <v>41.35</v>
      </c>
      <c r="I32" s="5">
        <f t="shared" si="3"/>
        <v>24.419999999999998</v>
      </c>
      <c r="J32" s="5">
        <f t="shared" si="3"/>
        <v>28.023999999999997</v>
      </c>
      <c r="K32" s="5">
        <f t="shared" si="3"/>
        <v>467.17999999999995</v>
      </c>
      <c r="L32" s="5">
        <f t="shared" si="3"/>
        <v>392.9</v>
      </c>
      <c r="M32" s="5">
        <f t="shared" si="3"/>
        <v>256.37</v>
      </c>
      <c r="N32" s="5">
        <f t="shared" si="3"/>
        <v>17.71</v>
      </c>
      <c r="O32" s="5">
        <f>F32/2713*100</f>
        <v>60</v>
      </c>
    </row>
  </sheetData>
  <sheetProtection/>
  <mergeCells count="10">
    <mergeCell ref="A27:O27"/>
    <mergeCell ref="G7:J7"/>
    <mergeCell ref="K7:N7"/>
    <mergeCell ref="O7:O8"/>
    <mergeCell ref="A18:O18"/>
    <mergeCell ref="A9:O9"/>
    <mergeCell ref="A7:A8"/>
    <mergeCell ref="B7:B8"/>
    <mergeCell ref="C7:E7"/>
    <mergeCell ref="F7:F8"/>
  </mergeCells>
  <printOptions/>
  <pageMargins left="0.25" right="0.25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PageLayoutView="0" workbookViewId="0" topLeftCell="A4">
      <selection activeCell="B20" sqref="B20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34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18" t="s">
        <v>92</v>
      </c>
      <c r="B10" s="18">
        <v>200</v>
      </c>
      <c r="C10" s="23">
        <v>3.2</v>
      </c>
      <c r="D10" s="23">
        <v>3.6</v>
      </c>
      <c r="E10" s="23">
        <v>16.4</v>
      </c>
      <c r="F10" s="23">
        <v>199.1</v>
      </c>
      <c r="G10" s="23">
        <v>0.2</v>
      </c>
      <c r="H10" s="23">
        <v>1.28</v>
      </c>
      <c r="I10" s="23">
        <v>0</v>
      </c>
      <c r="J10" s="23">
        <v>0.652</v>
      </c>
      <c r="K10" s="23">
        <v>154.56</v>
      </c>
      <c r="L10" s="23">
        <v>12</v>
      </c>
      <c r="M10" s="23">
        <v>24.62</v>
      </c>
      <c r="N10" s="23">
        <v>0.55</v>
      </c>
      <c r="O10" s="2"/>
    </row>
    <row r="11" spans="1:15" ht="12.75">
      <c r="A11" s="18" t="s">
        <v>87</v>
      </c>
      <c r="B11" s="18">
        <v>100</v>
      </c>
      <c r="C11" s="22">
        <v>11</v>
      </c>
      <c r="D11" s="22">
        <v>15</v>
      </c>
      <c r="E11" s="23">
        <v>12.6</v>
      </c>
      <c r="F11" s="22">
        <v>159.4</v>
      </c>
      <c r="G11" s="22">
        <v>0.071</v>
      </c>
      <c r="H11" s="22">
        <v>0.29</v>
      </c>
      <c r="I11" s="22">
        <v>0.1</v>
      </c>
      <c r="J11" s="22">
        <v>1.139</v>
      </c>
      <c r="K11" s="22">
        <v>172.36</v>
      </c>
      <c r="L11" s="22">
        <v>28</v>
      </c>
      <c r="M11" s="22">
        <v>20.79</v>
      </c>
      <c r="N11" s="23">
        <v>1.02</v>
      </c>
      <c r="O11" s="2"/>
    </row>
    <row r="12" spans="1:15" ht="12.75">
      <c r="A12" s="18" t="s">
        <v>53</v>
      </c>
      <c r="B12" s="18">
        <v>200</v>
      </c>
      <c r="C12" s="28">
        <v>4.1</v>
      </c>
      <c r="D12" s="28">
        <v>4.1</v>
      </c>
      <c r="E12" s="23">
        <v>16.1</v>
      </c>
      <c r="F12" s="22">
        <v>104.1</v>
      </c>
      <c r="G12" s="22">
        <v>0.06</v>
      </c>
      <c r="H12" s="23">
        <v>1.6</v>
      </c>
      <c r="I12" s="22">
        <v>0.1</v>
      </c>
      <c r="J12" s="22">
        <v>0.04</v>
      </c>
      <c r="K12" s="22">
        <v>172.2</v>
      </c>
      <c r="L12" s="23">
        <v>8.4</v>
      </c>
      <c r="M12" s="23">
        <v>24.8</v>
      </c>
      <c r="N12" s="22">
        <v>1</v>
      </c>
      <c r="O12" s="2"/>
    </row>
    <row r="13" spans="1:15" ht="12.75">
      <c r="A13" s="19" t="s">
        <v>89</v>
      </c>
      <c r="B13" s="19">
        <v>32</v>
      </c>
      <c r="C13" s="23">
        <v>2.1</v>
      </c>
      <c r="D13" s="22">
        <v>0.4</v>
      </c>
      <c r="E13" s="22">
        <v>10.9</v>
      </c>
      <c r="F13" s="22">
        <v>53</v>
      </c>
      <c r="G13" s="22">
        <v>0.01</v>
      </c>
      <c r="H13" s="22">
        <v>0.01</v>
      </c>
      <c r="I13" s="22">
        <v>0</v>
      </c>
      <c r="J13" s="22">
        <v>0</v>
      </c>
      <c r="K13" s="22">
        <v>20</v>
      </c>
      <c r="L13" s="22">
        <v>23</v>
      </c>
      <c r="M13" s="22">
        <v>0</v>
      </c>
      <c r="N13" s="22">
        <v>0.5</v>
      </c>
      <c r="O13" s="2"/>
    </row>
    <row r="14" spans="1:15" ht="12.75">
      <c r="A14" s="21" t="s">
        <v>88</v>
      </c>
      <c r="B14" s="19">
        <v>100</v>
      </c>
      <c r="C14" s="22">
        <v>0.8</v>
      </c>
      <c r="D14" s="22">
        <v>0.4</v>
      </c>
      <c r="E14" s="23">
        <v>8.1</v>
      </c>
      <c r="F14" s="22">
        <v>27</v>
      </c>
      <c r="G14" s="22">
        <v>0.02</v>
      </c>
      <c r="H14" s="22">
        <v>20</v>
      </c>
      <c r="I14" s="22">
        <v>0.1</v>
      </c>
      <c r="J14" s="22">
        <v>0.3</v>
      </c>
      <c r="K14" s="22">
        <v>40</v>
      </c>
      <c r="L14" s="22">
        <v>4</v>
      </c>
      <c r="M14" s="22">
        <v>0.8</v>
      </c>
      <c r="N14" s="28">
        <v>2</v>
      </c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21.2</v>
      </c>
      <c r="D15" s="8">
        <f t="shared" si="0"/>
        <v>23.5</v>
      </c>
      <c r="E15" s="8">
        <f t="shared" si="0"/>
        <v>64.1</v>
      </c>
      <c r="F15" s="8">
        <f t="shared" si="0"/>
        <v>542.6</v>
      </c>
      <c r="G15" s="8">
        <f t="shared" si="0"/>
        <v>0.36100000000000004</v>
      </c>
      <c r="H15" s="8">
        <f t="shared" si="0"/>
        <v>23.18</v>
      </c>
      <c r="I15" s="8">
        <f t="shared" si="0"/>
        <v>0.30000000000000004</v>
      </c>
      <c r="J15" s="8">
        <f t="shared" si="0"/>
        <v>2.131</v>
      </c>
      <c r="K15" s="8">
        <f t="shared" si="0"/>
        <v>559.12</v>
      </c>
      <c r="L15" s="8">
        <f t="shared" si="0"/>
        <v>75.4</v>
      </c>
      <c r="M15" s="8">
        <f t="shared" si="0"/>
        <v>71.00999999999999</v>
      </c>
      <c r="N15" s="8">
        <f t="shared" si="0"/>
        <v>5.07</v>
      </c>
      <c r="O15" s="8">
        <f>F15/2713*100</f>
        <v>20</v>
      </c>
    </row>
    <row r="16" spans="1:15" ht="12.75">
      <c r="A16" s="45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2.75">
      <c r="A17" s="18" t="s">
        <v>130</v>
      </c>
      <c r="B17" s="18">
        <v>100</v>
      </c>
      <c r="C17" s="12">
        <v>1</v>
      </c>
      <c r="D17" s="12">
        <v>1</v>
      </c>
      <c r="E17" s="12">
        <v>8</v>
      </c>
      <c r="F17" s="12">
        <v>58</v>
      </c>
      <c r="G17" s="12">
        <v>0.02</v>
      </c>
      <c r="H17" s="12">
        <v>25</v>
      </c>
      <c r="I17" s="12">
        <v>0</v>
      </c>
      <c r="J17" s="12">
        <v>0</v>
      </c>
      <c r="K17" s="12">
        <v>20</v>
      </c>
      <c r="L17" s="12">
        <v>41</v>
      </c>
      <c r="M17" s="12">
        <v>0</v>
      </c>
      <c r="N17" s="12">
        <v>1.2</v>
      </c>
      <c r="O17" s="2"/>
    </row>
    <row r="18" spans="1:15" ht="12.75">
      <c r="A18" s="18" t="s">
        <v>90</v>
      </c>
      <c r="B18" s="18">
        <v>250</v>
      </c>
      <c r="C18" s="20">
        <v>1.1</v>
      </c>
      <c r="D18" s="20">
        <v>5.5</v>
      </c>
      <c r="E18" s="18">
        <v>6</v>
      </c>
      <c r="F18" s="18">
        <v>100</v>
      </c>
      <c r="G18" s="18">
        <v>0.1</v>
      </c>
      <c r="H18" s="20">
        <v>5</v>
      </c>
      <c r="I18" s="18">
        <v>0</v>
      </c>
      <c r="J18" s="18">
        <v>1</v>
      </c>
      <c r="K18" s="20">
        <v>25.75</v>
      </c>
      <c r="L18" s="18">
        <v>13</v>
      </c>
      <c r="M18" s="18">
        <v>32</v>
      </c>
      <c r="N18" s="18">
        <v>1.7</v>
      </c>
      <c r="O18" s="2"/>
    </row>
    <row r="19" spans="1:15" ht="12.75">
      <c r="A19" s="10" t="s">
        <v>131</v>
      </c>
      <c r="B19" s="14">
        <v>180</v>
      </c>
      <c r="C19" s="24">
        <v>5</v>
      </c>
      <c r="D19" s="24">
        <v>1.3</v>
      </c>
      <c r="E19" s="24">
        <v>7</v>
      </c>
      <c r="F19" s="24">
        <v>144.3</v>
      </c>
      <c r="G19" s="12">
        <v>0.2</v>
      </c>
      <c r="H19" s="12">
        <v>0</v>
      </c>
      <c r="I19" s="12">
        <v>0</v>
      </c>
      <c r="J19" s="12">
        <v>0.49</v>
      </c>
      <c r="K19" s="12">
        <v>102</v>
      </c>
      <c r="L19" s="12">
        <v>196</v>
      </c>
      <c r="M19" s="12">
        <v>34</v>
      </c>
      <c r="N19" s="12">
        <v>1.6</v>
      </c>
      <c r="O19" s="2"/>
    </row>
    <row r="20" spans="1:15" ht="12.75">
      <c r="A20" s="21" t="s">
        <v>71</v>
      </c>
      <c r="B20" s="18">
        <v>100</v>
      </c>
      <c r="C20" s="20">
        <v>10</v>
      </c>
      <c r="D20" s="20">
        <v>8.6</v>
      </c>
      <c r="E20" s="30">
        <v>12</v>
      </c>
      <c r="F20" s="30">
        <v>165</v>
      </c>
      <c r="G20" s="30">
        <v>0.1</v>
      </c>
      <c r="H20" s="30">
        <v>0.15</v>
      </c>
      <c r="I20" s="30">
        <v>0</v>
      </c>
      <c r="J20" s="30">
        <v>1</v>
      </c>
      <c r="K20" s="30">
        <v>43.5</v>
      </c>
      <c r="L20" s="30">
        <v>6</v>
      </c>
      <c r="M20" s="30">
        <v>0</v>
      </c>
      <c r="N20" s="30">
        <v>1.5</v>
      </c>
      <c r="O20" s="2"/>
    </row>
    <row r="21" spans="1:15" ht="12.75">
      <c r="A21" s="21" t="s">
        <v>91</v>
      </c>
      <c r="B21" s="18">
        <v>200</v>
      </c>
      <c r="C21" s="28">
        <v>0</v>
      </c>
      <c r="D21" s="28">
        <v>0</v>
      </c>
      <c r="E21" s="28">
        <v>13</v>
      </c>
      <c r="F21" s="28">
        <v>104</v>
      </c>
      <c r="G21" s="22">
        <v>0.04</v>
      </c>
      <c r="H21" s="22">
        <v>2</v>
      </c>
      <c r="I21" s="22">
        <v>0</v>
      </c>
      <c r="J21" s="22">
        <v>0.4</v>
      </c>
      <c r="K21" s="22">
        <v>40</v>
      </c>
      <c r="L21" s="22">
        <v>14</v>
      </c>
      <c r="M21" s="22">
        <v>18</v>
      </c>
      <c r="N21" s="22">
        <v>0.8</v>
      </c>
      <c r="O21" s="2"/>
    </row>
    <row r="22" spans="1:15" ht="12.75">
      <c r="A22" s="18" t="s">
        <v>48</v>
      </c>
      <c r="B22" s="18">
        <v>60</v>
      </c>
      <c r="C22" s="23">
        <v>4.6</v>
      </c>
      <c r="D22" s="22">
        <v>0.5</v>
      </c>
      <c r="E22" s="22">
        <v>28</v>
      </c>
      <c r="F22" s="22">
        <v>182.2</v>
      </c>
      <c r="G22" s="22">
        <v>0.01</v>
      </c>
      <c r="H22" s="22">
        <v>0.01</v>
      </c>
      <c r="I22" s="22">
        <v>0</v>
      </c>
      <c r="J22" s="22">
        <v>0</v>
      </c>
      <c r="K22" s="22">
        <v>20</v>
      </c>
      <c r="L22" s="22">
        <v>23</v>
      </c>
      <c r="M22" s="22">
        <v>0</v>
      </c>
      <c r="N22" s="22">
        <v>0.5</v>
      </c>
      <c r="O22" s="2"/>
    </row>
    <row r="23" spans="1:15" ht="12.75">
      <c r="A23" s="18" t="s">
        <v>64</v>
      </c>
      <c r="B23" s="18">
        <v>40</v>
      </c>
      <c r="C23" s="23">
        <v>3.1</v>
      </c>
      <c r="D23" s="22">
        <v>0.6</v>
      </c>
      <c r="E23" s="23">
        <v>15.1</v>
      </c>
      <c r="F23" s="22">
        <v>60.4</v>
      </c>
      <c r="G23" s="22">
        <v>0.064</v>
      </c>
      <c r="H23" s="22">
        <v>0</v>
      </c>
      <c r="I23" s="22">
        <v>0.1</v>
      </c>
      <c r="J23" s="22">
        <v>0.704</v>
      </c>
      <c r="K23" s="23">
        <v>11.2</v>
      </c>
      <c r="L23" s="23">
        <v>10.6</v>
      </c>
      <c r="M23" s="23">
        <v>15.04</v>
      </c>
      <c r="N23" s="22">
        <v>0.2</v>
      </c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1" customFormat="1" ht="12.75">
      <c r="A25" s="8" t="s">
        <v>21</v>
      </c>
      <c r="B25" s="8"/>
      <c r="C25" s="8">
        <f aca="true" t="shared" si="1" ref="C25:N25">SUM(C17:C24)</f>
        <v>24.800000000000004</v>
      </c>
      <c r="D25" s="8">
        <f t="shared" si="1"/>
        <v>17.5</v>
      </c>
      <c r="E25" s="8">
        <f t="shared" si="1"/>
        <v>89.1</v>
      </c>
      <c r="F25" s="8">
        <f t="shared" si="1"/>
        <v>813.9</v>
      </c>
      <c r="G25" s="8">
        <f t="shared" si="1"/>
        <v>0.534</v>
      </c>
      <c r="H25" s="8">
        <f t="shared" si="1"/>
        <v>32.16</v>
      </c>
      <c r="I25" s="8">
        <f t="shared" si="1"/>
        <v>0.1</v>
      </c>
      <c r="J25" s="8">
        <f t="shared" si="1"/>
        <v>3.5940000000000003</v>
      </c>
      <c r="K25" s="8">
        <f t="shared" si="1"/>
        <v>262.45</v>
      </c>
      <c r="L25" s="8">
        <f t="shared" si="1"/>
        <v>303.6</v>
      </c>
      <c r="M25" s="8">
        <f t="shared" si="1"/>
        <v>99.03999999999999</v>
      </c>
      <c r="N25" s="8">
        <f t="shared" si="1"/>
        <v>7.5</v>
      </c>
      <c r="O25" s="8">
        <f>F25/2713*100</f>
        <v>30</v>
      </c>
    </row>
    <row r="26" spans="1:15" ht="12.75">
      <c r="A26" s="44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12.75">
      <c r="A27" s="18" t="s">
        <v>74</v>
      </c>
      <c r="B27" s="18">
        <v>200</v>
      </c>
      <c r="C27" s="28">
        <v>1.8</v>
      </c>
      <c r="D27" s="28">
        <v>3</v>
      </c>
      <c r="E27" s="28">
        <v>9.6</v>
      </c>
      <c r="F27" s="28">
        <v>108</v>
      </c>
      <c r="G27" s="28">
        <v>0.08</v>
      </c>
      <c r="H27" s="28">
        <v>2.6</v>
      </c>
      <c r="I27" s="28">
        <v>0</v>
      </c>
      <c r="J27" s="28">
        <v>0</v>
      </c>
      <c r="K27" s="28">
        <v>140</v>
      </c>
      <c r="L27" s="28">
        <v>80</v>
      </c>
      <c r="M27" s="28">
        <v>28</v>
      </c>
      <c r="N27" s="28">
        <v>0.2</v>
      </c>
      <c r="O27" s="2"/>
    </row>
    <row r="28" spans="1:15" ht="12.75">
      <c r="A28" s="18" t="s">
        <v>80</v>
      </c>
      <c r="B28" s="18">
        <v>15</v>
      </c>
      <c r="C28" s="28">
        <v>1</v>
      </c>
      <c r="D28" s="28">
        <v>4.2</v>
      </c>
      <c r="E28" s="28">
        <v>9</v>
      </c>
      <c r="F28" s="28">
        <v>163.3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12</v>
      </c>
      <c r="M28" s="22">
        <v>0</v>
      </c>
      <c r="N28" s="22">
        <v>0</v>
      </c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6" t="s">
        <v>23</v>
      </c>
      <c r="B30" s="7"/>
      <c r="C30" s="7">
        <f aca="true" t="shared" si="2" ref="C30:N30">C27+C28+C29</f>
        <v>2.8</v>
      </c>
      <c r="D30" s="7">
        <f t="shared" si="2"/>
        <v>7.2</v>
      </c>
      <c r="E30" s="7">
        <f t="shared" si="2"/>
        <v>18.6</v>
      </c>
      <c r="F30" s="7">
        <f t="shared" si="2"/>
        <v>271.3</v>
      </c>
      <c r="G30" s="7">
        <f t="shared" si="2"/>
        <v>0.08</v>
      </c>
      <c r="H30" s="7">
        <f t="shared" si="2"/>
        <v>2.6</v>
      </c>
      <c r="I30" s="7">
        <f t="shared" si="2"/>
        <v>0</v>
      </c>
      <c r="J30" s="7">
        <f t="shared" si="2"/>
        <v>0</v>
      </c>
      <c r="K30" s="7">
        <f t="shared" si="2"/>
        <v>140</v>
      </c>
      <c r="L30" s="7">
        <f t="shared" si="2"/>
        <v>92</v>
      </c>
      <c r="M30" s="7">
        <f t="shared" si="2"/>
        <v>28</v>
      </c>
      <c r="N30" s="7">
        <f t="shared" si="2"/>
        <v>0.2</v>
      </c>
      <c r="O30" s="7">
        <f>F30/2713*100</f>
        <v>10</v>
      </c>
    </row>
    <row r="31" spans="1:15" ht="18" customHeight="1">
      <c r="A31" s="5" t="s">
        <v>24</v>
      </c>
      <c r="B31" s="5"/>
      <c r="C31" s="5">
        <f aca="true" t="shared" si="3" ref="C31:N31">C15+C25+C30</f>
        <v>48.8</v>
      </c>
      <c r="D31" s="5">
        <f t="shared" si="3"/>
        <v>48.2</v>
      </c>
      <c r="E31" s="5">
        <f t="shared" si="3"/>
        <v>171.79999999999998</v>
      </c>
      <c r="F31" s="5">
        <f t="shared" si="3"/>
        <v>1627.8</v>
      </c>
      <c r="G31" s="5">
        <f t="shared" si="3"/>
        <v>0.975</v>
      </c>
      <c r="H31" s="5">
        <f t="shared" si="3"/>
        <v>57.94</v>
      </c>
      <c r="I31" s="5">
        <f t="shared" si="3"/>
        <v>0.4</v>
      </c>
      <c r="J31" s="5">
        <f t="shared" si="3"/>
        <v>5.725</v>
      </c>
      <c r="K31" s="5">
        <f t="shared" si="3"/>
        <v>961.5699999999999</v>
      </c>
      <c r="L31" s="5">
        <f t="shared" si="3"/>
        <v>471</v>
      </c>
      <c r="M31" s="5">
        <f t="shared" si="3"/>
        <v>198.04999999999998</v>
      </c>
      <c r="N31" s="5">
        <f t="shared" si="3"/>
        <v>12.77</v>
      </c>
      <c r="O31" s="5">
        <f>F31/2713*100</f>
        <v>60</v>
      </c>
    </row>
  </sheetData>
  <sheetProtection/>
  <mergeCells count="10">
    <mergeCell ref="A26:O26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25" right="0.25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PageLayoutView="0" workbookViewId="0" topLeftCell="A7">
      <selection activeCell="F20" sqref="F20"/>
    </sheetView>
  </sheetViews>
  <sheetFormatPr defaultColWidth="9.00390625" defaultRowHeight="12.75"/>
  <cols>
    <col min="1" max="1" width="31.50390625" style="0" customWidth="1"/>
  </cols>
  <sheetData>
    <row r="2" ht="12.75">
      <c r="A2" t="s">
        <v>99</v>
      </c>
    </row>
    <row r="3" ht="12.75">
      <c r="A3" t="s">
        <v>103</v>
      </c>
    </row>
    <row r="4" ht="12.75">
      <c r="A4" t="s">
        <v>0</v>
      </c>
    </row>
    <row r="5" ht="12.75">
      <c r="B5" s="1" t="s">
        <v>35</v>
      </c>
    </row>
    <row r="7" spans="1:15" ht="20.25" customHeight="1">
      <c r="A7" s="52" t="s">
        <v>1</v>
      </c>
      <c r="B7" s="55" t="s">
        <v>2</v>
      </c>
      <c r="C7" s="47" t="s">
        <v>3</v>
      </c>
      <c r="D7" s="48"/>
      <c r="E7" s="49"/>
      <c r="F7" s="53" t="s">
        <v>7</v>
      </c>
      <c r="G7" s="47" t="s">
        <v>8</v>
      </c>
      <c r="H7" s="48"/>
      <c r="I7" s="48"/>
      <c r="J7" s="49"/>
      <c r="K7" s="47" t="s">
        <v>13</v>
      </c>
      <c r="L7" s="48"/>
      <c r="M7" s="48"/>
      <c r="N7" s="49"/>
      <c r="O7" s="50" t="s">
        <v>25</v>
      </c>
    </row>
    <row r="8" spans="1:15" ht="31.5" customHeight="1">
      <c r="A8" s="52"/>
      <c r="B8" s="55"/>
      <c r="C8" s="3" t="s">
        <v>4</v>
      </c>
      <c r="D8" s="3" t="s">
        <v>5</v>
      </c>
      <c r="E8" s="3" t="s">
        <v>6</v>
      </c>
      <c r="F8" s="54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51"/>
    </row>
    <row r="9" spans="1:15" ht="12.75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2.75">
      <c r="A10" s="18" t="s">
        <v>132</v>
      </c>
      <c r="B10" s="18">
        <v>100</v>
      </c>
      <c r="C10" s="38">
        <v>1.2</v>
      </c>
      <c r="D10" s="22">
        <v>4</v>
      </c>
      <c r="E10" s="38">
        <v>7</v>
      </c>
      <c r="F10" s="38">
        <v>227.2</v>
      </c>
      <c r="G10" s="22">
        <v>0.03</v>
      </c>
      <c r="H10" s="22">
        <v>4.1</v>
      </c>
      <c r="I10" s="22">
        <v>0.1</v>
      </c>
      <c r="J10" s="22">
        <v>0.1</v>
      </c>
      <c r="K10" s="22">
        <v>35</v>
      </c>
      <c r="L10" s="22">
        <v>46</v>
      </c>
      <c r="M10" s="22">
        <v>13</v>
      </c>
      <c r="N10" s="22">
        <v>0.5</v>
      </c>
      <c r="O10" s="2"/>
    </row>
    <row r="11" spans="1:15" ht="12.75">
      <c r="A11" s="41" t="s">
        <v>126</v>
      </c>
      <c r="B11" s="18">
        <v>15</v>
      </c>
      <c r="C11" s="23">
        <v>1.16</v>
      </c>
      <c r="D11" s="23">
        <v>1.48</v>
      </c>
      <c r="E11" s="23">
        <v>4</v>
      </c>
      <c r="F11" s="23">
        <v>18.2</v>
      </c>
      <c r="G11" s="22">
        <v>0</v>
      </c>
      <c r="H11" s="22">
        <v>0.04</v>
      </c>
      <c r="I11" s="22">
        <v>13</v>
      </c>
      <c r="J11" s="22">
        <v>25</v>
      </c>
      <c r="K11" s="22">
        <v>44</v>
      </c>
      <c r="L11" s="22">
        <v>1.75</v>
      </c>
      <c r="M11" s="22">
        <v>25</v>
      </c>
      <c r="N11" s="22">
        <v>0.05</v>
      </c>
      <c r="O11" s="2"/>
    </row>
    <row r="12" spans="1:15" ht="12.75">
      <c r="A12" s="18" t="s">
        <v>59</v>
      </c>
      <c r="B12" s="41">
        <v>200</v>
      </c>
      <c r="C12" s="22">
        <v>0.27</v>
      </c>
      <c r="D12" s="22">
        <v>0.11</v>
      </c>
      <c r="E12" s="22">
        <v>7.86</v>
      </c>
      <c r="F12" s="22">
        <v>24</v>
      </c>
      <c r="G12" s="22">
        <v>0.01</v>
      </c>
      <c r="H12" s="22">
        <v>0.02</v>
      </c>
      <c r="I12" s="22">
        <v>0.1</v>
      </c>
      <c r="J12" s="22">
        <v>0</v>
      </c>
      <c r="K12" s="22">
        <v>4.88</v>
      </c>
      <c r="L12" s="22">
        <v>4.2</v>
      </c>
      <c r="M12" s="22">
        <v>1.36</v>
      </c>
      <c r="N12" s="22">
        <v>0.25</v>
      </c>
      <c r="O12" s="2"/>
    </row>
    <row r="13" spans="1:15" ht="12.75">
      <c r="A13" s="18" t="s">
        <v>93</v>
      </c>
      <c r="B13" s="18">
        <v>60</v>
      </c>
      <c r="C13" s="23">
        <v>4.6</v>
      </c>
      <c r="D13" s="22">
        <v>0.5</v>
      </c>
      <c r="E13" s="22">
        <v>28</v>
      </c>
      <c r="F13" s="22">
        <v>182.2</v>
      </c>
      <c r="G13" s="22">
        <v>0.01</v>
      </c>
      <c r="H13" s="22">
        <v>0.01</v>
      </c>
      <c r="I13" s="22">
        <v>0</v>
      </c>
      <c r="J13" s="22">
        <v>0</v>
      </c>
      <c r="K13" s="22">
        <v>20</v>
      </c>
      <c r="L13" s="22">
        <v>23</v>
      </c>
      <c r="M13" s="22">
        <v>0</v>
      </c>
      <c r="N13" s="22">
        <v>0.5</v>
      </c>
      <c r="O13" s="2"/>
    </row>
    <row r="14" spans="1:15" ht="12.75">
      <c r="A14" s="18" t="s">
        <v>49</v>
      </c>
      <c r="B14" s="18">
        <v>32</v>
      </c>
      <c r="C14" s="23">
        <v>2.1</v>
      </c>
      <c r="D14" s="22">
        <v>0.4</v>
      </c>
      <c r="E14" s="23">
        <v>10.9</v>
      </c>
      <c r="F14" s="22">
        <v>53</v>
      </c>
      <c r="G14" s="22">
        <v>0.064</v>
      </c>
      <c r="H14" s="22">
        <v>0</v>
      </c>
      <c r="I14" s="22">
        <v>0.1</v>
      </c>
      <c r="J14" s="22">
        <v>0.704</v>
      </c>
      <c r="K14" s="23">
        <v>11.2</v>
      </c>
      <c r="L14" s="23">
        <v>10.6</v>
      </c>
      <c r="M14" s="23">
        <v>15.04</v>
      </c>
      <c r="N14" s="22">
        <v>0.2</v>
      </c>
      <c r="O14" s="2"/>
    </row>
    <row r="15" spans="1:15" ht="12.75">
      <c r="A15" s="18" t="s">
        <v>69</v>
      </c>
      <c r="B15" s="18">
        <v>100</v>
      </c>
      <c r="C15" s="22">
        <v>0.8</v>
      </c>
      <c r="D15" s="22">
        <v>0.2</v>
      </c>
      <c r="E15" s="23">
        <v>7.5</v>
      </c>
      <c r="F15" s="22">
        <v>38</v>
      </c>
      <c r="G15" s="22">
        <v>0.06</v>
      </c>
      <c r="H15" s="22">
        <v>28</v>
      </c>
      <c r="I15" s="22">
        <v>0.1</v>
      </c>
      <c r="J15" s="22">
        <v>0.2</v>
      </c>
      <c r="K15" s="22">
        <v>35</v>
      </c>
      <c r="L15" s="22">
        <v>7</v>
      </c>
      <c r="M15" s="22">
        <v>0.1</v>
      </c>
      <c r="N15" s="22">
        <v>2</v>
      </c>
      <c r="O15" s="2"/>
    </row>
    <row r="16" spans="1:15" s="1" customFormat="1" ht="12.75">
      <c r="A16" s="8" t="s">
        <v>18</v>
      </c>
      <c r="B16" s="8"/>
      <c r="C16" s="8">
        <f aca="true" t="shared" si="0" ref="C16:N16">SUM(C10:C15)</f>
        <v>10.13</v>
      </c>
      <c r="D16" s="8">
        <f t="shared" si="0"/>
        <v>6.690000000000001</v>
      </c>
      <c r="E16" s="8">
        <f t="shared" si="0"/>
        <v>65.25999999999999</v>
      </c>
      <c r="F16" s="8">
        <f t="shared" si="0"/>
        <v>542.5999999999999</v>
      </c>
      <c r="G16" s="8">
        <f t="shared" si="0"/>
        <v>0.174</v>
      </c>
      <c r="H16" s="8">
        <f t="shared" si="0"/>
        <v>32.17</v>
      </c>
      <c r="I16" s="8">
        <f t="shared" si="0"/>
        <v>13.399999999999999</v>
      </c>
      <c r="J16" s="8">
        <f t="shared" si="0"/>
        <v>26.004</v>
      </c>
      <c r="K16" s="8">
        <f t="shared" si="0"/>
        <v>150.07999999999998</v>
      </c>
      <c r="L16" s="8">
        <f t="shared" si="0"/>
        <v>92.55</v>
      </c>
      <c r="M16" s="8">
        <f t="shared" si="0"/>
        <v>54.5</v>
      </c>
      <c r="N16" s="8">
        <f t="shared" si="0"/>
        <v>3.5</v>
      </c>
      <c r="O16" s="8">
        <f>F16/2713*100</f>
        <v>19.999999999999996</v>
      </c>
    </row>
    <row r="17" spans="1:15" ht="12.75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18" t="s">
        <v>133</v>
      </c>
      <c r="B18" s="18">
        <v>100</v>
      </c>
      <c r="C18" s="22">
        <v>2.73</v>
      </c>
      <c r="D18" s="22">
        <v>1.12</v>
      </c>
      <c r="E18" s="22">
        <v>7.66</v>
      </c>
      <c r="F18" s="22">
        <v>84.3</v>
      </c>
      <c r="G18" s="22">
        <v>0.03</v>
      </c>
      <c r="H18" s="22">
        <v>0.08</v>
      </c>
      <c r="I18" s="22">
        <v>0</v>
      </c>
      <c r="J18" s="22">
        <v>0</v>
      </c>
      <c r="K18" s="22">
        <v>71.92</v>
      </c>
      <c r="L18" s="22">
        <v>13</v>
      </c>
      <c r="M18" s="22">
        <v>22.92</v>
      </c>
      <c r="N18" s="22">
        <v>1.25</v>
      </c>
      <c r="O18" s="2"/>
    </row>
    <row r="19" spans="1:15" ht="12.75">
      <c r="A19" s="18" t="s">
        <v>70</v>
      </c>
      <c r="B19" s="18">
        <v>250</v>
      </c>
      <c r="C19" s="23">
        <v>5.3</v>
      </c>
      <c r="D19" s="23">
        <v>9.2</v>
      </c>
      <c r="E19" s="22">
        <v>13.15</v>
      </c>
      <c r="F19" s="22">
        <v>146</v>
      </c>
      <c r="G19" s="22">
        <v>0</v>
      </c>
      <c r="H19" s="23">
        <v>7.5</v>
      </c>
      <c r="I19" s="22">
        <v>0</v>
      </c>
      <c r="J19" s="22">
        <v>0</v>
      </c>
      <c r="K19" s="23">
        <v>17.3</v>
      </c>
      <c r="L19" s="22">
        <v>4</v>
      </c>
      <c r="M19" s="22">
        <v>0</v>
      </c>
      <c r="N19" s="22">
        <v>1</v>
      </c>
      <c r="O19" s="2"/>
    </row>
    <row r="20" spans="1:15" ht="12.75">
      <c r="A20" s="18" t="s">
        <v>134</v>
      </c>
      <c r="B20" s="18">
        <v>100</v>
      </c>
      <c r="C20" s="39">
        <v>4</v>
      </c>
      <c r="D20" s="39">
        <v>17</v>
      </c>
      <c r="E20" s="28">
        <v>6</v>
      </c>
      <c r="F20" s="28">
        <v>165</v>
      </c>
      <c r="G20" s="28">
        <v>0.1</v>
      </c>
      <c r="H20" s="28">
        <v>0.15</v>
      </c>
      <c r="I20" s="28">
        <v>0</v>
      </c>
      <c r="J20" s="28">
        <v>1</v>
      </c>
      <c r="K20" s="28">
        <v>43.5</v>
      </c>
      <c r="L20" s="28">
        <v>6</v>
      </c>
      <c r="M20" s="28">
        <v>0</v>
      </c>
      <c r="N20" s="28">
        <v>1.5</v>
      </c>
      <c r="O20" s="2"/>
    </row>
    <row r="21" spans="1:15" ht="12.75">
      <c r="A21" s="18" t="s">
        <v>135</v>
      </c>
      <c r="B21" s="18">
        <v>180</v>
      </c>
      <c r="C21" s="23">
        <v>3.4</v>
      </c>
      <c r="D21" s="23">
        <v>0.3</v>
      </c>
      <c r="E21" s="23">
        <v>13.8</v>
      </c>
      <c r="F21" s="23">
        <v>84</v>
      </c>
      <c r="G21" s="23">
        <v>0.04</v>
      </c>
      <c r="H21" s="23">
        <v>0</v>
      </c>
      <c r="I21" s="23">
        <v>0</v>
      </c>
      <c r="J21" s="23">
        <v>0.5</v>
      </c>
      <c r="K21" s="23">
        <v>7</v>
      </c>
      <c r="L21" s="23">
        <v>24</v>
      </c>
      <c r="M21" s="23">
        <v>6</v>
      </c>
      <c r="N21" s="23">
        <v>0.6</v>
      </c>
      <c r="O21" s="2"/>
    </row>
    <row r="22" spans="1:15" ht="12.75">
      <c r="A22" s="18" t="s">
        <v>94</v>
      </c>
      <c r="B22" s="18">
        <v>200</v>
      </c>
      <c r="C22" s="28">
        <v>1.6</v>
      </c>
      <c r="D22" s="28">
        <v>0</v>
      </c>
      <c r="E22" s="28">
        <v>29.1</v>
      </c>
      <c r="F22" s="28">
        <v>92</v>
      </c>
      <c r="G22" s="22">
        <v>0</v>
      </c>
      <c r="H22" s="22">
        <v>0.35</v>
      </c>
      <c r="I22" s="22">
        <v>0</v>
      </c>
      <c r="J22" s="22">
        <v>0</v>
      </c>
      <c r="K22" s="22">
        <v>51.2</v>
      </c>
      <c r="L22" s="22">
        <v>0</v>
      </c>
      <c r="M22" s="22">
        <v>0</v>
      </c>
      <c r="N22" s="23">
        <v>1.7</v>
      </c>
      <c r="O22" s="2"/>
    </row>
    <row r="23" spans="1:15" ht="12.75">
      <c r="A23" s="18" t="s">
        <v>48</v>
      </c>
      <c r="B23" s="18">
        <v>60</v>
      </c>
      <c r="C23" s="23">
        <v>4.6</v>
      </c>
      <c r="D23" s="22">
        <v>0.5</v>
      </c>
      <c r="E23" s="22">
        <v>28</v>
      </c>
      <c r="F23" s="22">
        <v>182.2</v>
      </c>
      <c r="G23" s="22">
        <v>0.01</v>
      </c>
      <c r="H23" s="22">
        <v>0.01</v>
      </c>
      <c r="I23" s="23">
        <v>0</v>
      </c>
      <c r="J23" s="22">
        <v>0</v>
      </c>
      <c r="K23" s="22">
        <v>20</v>
      </c>
      <c r="L23" s="22">
        <v>23</v>
      </c>
      <c r="M23" s="22">
        <v>0</v>
      </c>
      <c r="N23" s="22">
        <v>0.5</v>
      </c>
      <c r="O23" s="2"/>
    </row>
    <row r="24" spans="1:15" ht="12.75">
      <c r="A24" s="18" t="s">
        <v>64</v>
      </c>
      <c r="B24" s="18">
        <v>40</v>
      </c>
      <c r="C24" s="23">
        <v>3.1</v>
      </c>
      <c r="D24" s="22">
        <v>0.6</v>
      </c>
      <c r="E24" s="23">
        <v>15.1</v>
      </c>
      <c r="F24" s="22">
        <v>60.4</v>
      </c>
      <c r="G24" s="22">
        <v>0.064</v>
      </c>
      <c r="H24" s="22">
        <v>0</v>
      </c>
      <c r="I24" s="22">
        <v>0.1</v>
      </c>
      <c r="J24" s="22">
        <v>0.704</v>
      </c>
      <c r="K24" s="23">
        <v>11.2</v>
      </c>
      <c r="L24" s="23">
        <v>10.6</v>
      </c>
      <c r="M24" s="23">
        <v>15.04</v>
      </c>
      <c r="N24" s="22">
        <v>0.2</v>
      </c>
      <c r="O24" s="2"/>
    </row>
    <row r="25" spans="1:15" s="1" customFormat="1" ht="12.75">
      <c r="A25" s="8" t="s">
        <v>21</v>
      </c>
      <c r="B25" s="8"/>
      <c r="C25" s="8">
        <f aca="true" t="shared" si="1" ref="C25:N25">C18+C19+C20+C21+C22+C23+C24</f>
        <v>24.730000000000004</v>
      </c>
      <c r="D25" s="8">
        <f t="shared" si="1"/>
        <v>28.720000000000002</v>
      </c>
      <c r="E25" s="8">
        <f t="shared" si="1"/>
        <v>112.81</v>
      </c>
      <c r="F25" s="8">
        <f t="shared" si="1"/>
        <v>813.9</v>
      </c>
      <c r="G25" s="8">
        <f t="shared" si="1"/>
        <v>0.24400000000000002</v>
      </c>
      <c r="H25" s="8">
        <f t="shared" si="1"/>
        <v>8.09</v>
      </c>
      <c r="I25" s="8">
        <f t="shared" si="1"/>
        <v>0.1</v>
      </c>
      <c r="J25" s="8">
        <f t="shared" si="1"/>
        <v>2.2039999999999997</v>
      </c>
      <c r="K25" s="8">
        <f t="shared" si="1"/>
        <v>222.12</v>
      </c>
      <c r="L25" s="8">
        <f t="shared" si="1"/>
        <v>80.6</v>
      </c>
      <c r="M25" s="8">
        <f t="shared" si="1"/>
        <v>43.96</v>
      </c>
      <c r="N25" s="8">
        <f t="shared" si="1"/>
        <v>6.75</v>
      </c>
      <c r="O25" s="8">
        <f>F25/2713*100</f>
        <v>30</v>
      </c>
    </row>
    <row r="26" spans="1:15" ht="12.75">
      <c r="A26" s="44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12.75">
      <c r="A27" s="18" t="s">
        <v>95</v>
      </c>
      <c r="B27" s="18">
        <v>200</v>
      </c>
      <c r="C27" s="22">
        <v>0.6</v>
      </c>
      <c r="D27" s="22">
        <v>0.4</v>
      </c>
      <c r="E27" s="23">
        <v>12.6</v>
      </c>
      <c r="F27" s="22">
        <v>80</v>
      </c>
      <c r="G27" s="22">
        <v>0.04</v>
      </c>
      <c r="H27" s="22">
        <v>1</v>
      </c>
      <c r="I27" s="22">
        <v>0</v>
      </c>
      <c r="J27" s="22">
        <v>0.4</v>
      </c>
      <c r="K27" s="22">
        <v>40</v>
      </c>
      <c r="L27" s="22">
        <v>12</v>
      </c>
      <c r="M27" s="22">
        <v>18</v>
      </c>
      <c r="N27" s="22">
        <v>0.8</v>
      </c>
      <c r="O27" s="2"/>
    </row>
    <row r="28" spans="1:15" ht="12.75">
      <c r="A28" s="18" t="s">
        <v>84</v>
      </c>
      <c r="B28" s="18">
        <v>80</v>
      </c>
      <c r="C28" s="23">
        <v>1.62</v>
      </c>
      <c r="D28" s="23">
        <v>10.3</v>
      </c>
      <c r="E28" s="22">
        <v>36.2</v>
      </c>
      <c r="F28" s="22">
        <v>191.3</v>
      </c>
      <c r="G28" s="22">
        <v>0.053</v>
      </c>
      <c r="H28" s="22">
        <v>0.18</v>
      </c>
      <c r="I28" s="22">
        <v>0</v>
      </c>
      <c r="J28" s="22">
        <v>1.844</v>
      </c>
      <c r="K28" s="22">
        <v>71.78</v>
      </c>
      <c r="L28" s="22">
        <v>22</v>
      </c>
      <c r="M28" s="23">
        <v>12.88</v>
      </c>
      <c r="N28" s="22">
        <v>0.582</v>
      </c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6" t="s">
        <v>23</v>
      </c>
      <c r="B30" s="7"/>
      <c r="C30" s="7">
        <f aca="true" t="shared" si="2" ref="C30:N30">C27+C28+C29</f>
        <v>2.22</v>
      </c>
      <c r="D30" s="7">
        <f t="shared" si="2"/>
        <v>10.700000000000001</v>
      </c>
      <c r="E30" s="7">
        <f t="shared" si="2"/>
        <v>48.800000000000004</v>
      </c>
      <c r="F30" s="7">
        <f t="shared" si="2"/>
        <v>271.3</v>
      </c>
      <c r="G30" s="7">
        <f t="shared" si="2"/>
        <v>0.093</v>
      </c>
      <c r="H30" s="7">
        <f t="shared" si="2"/>
        <v>1.18</v>
      </c>
      <c r="I30" s="7">
        <f t="shared" si="2"/>
        <v>0</v>
      </c>
      <c r="J30" s="7">
        <f t="shared" si="2"/>
        <v>2.244</v>
      </c>
      <c r="K30" s="7">
        <f t="shared" si="2"/>
        <v>111.78</v>
      </c>
      <c r="L30" s="7">
        <f t="shared" si="2"/>
        <v>34</v>
      </c>
      <c r="M30" s="7">
        <f t="shared" si="2"/>
        <v>30.880000000000003</v>
      </c>
      <c r="N30" s="7">
        <f t="shared" si="2"/>
        <v>1.3820000000000001</v>
      </c>
      <c r="O30" s="7">
        <f>F30/2713*100</f>
        <v>10</v>
      </c>
    </row>
    <row r="31" spans="1:15" ht="18" customHeight="1">
      <c r="A31" s="5" t="s">
        <v>24</v>
      </c>
      <c r="B31" s="5"/>
      <c r="C31" s="5">
        <f aca="true" t="shared" si="3" ref="C31:N31">C16+C25+C30</f>
        <v>37.080000000000005</v>
      </c>
      <c r="D31" s="5">
        <f t="shared" si="3"/>
        <v>46.11000000000001</v>
      </c>
      <c r="E31" s="5">
        <f t="shared" si="3"/>
        <v>226.87</v>
      </c>
      <c r="F31" s="5">
        <f t="shared" si="3"/>
        <v>1627.8</v>
      </c>
      <c r="G31" s="5">
        <f t="shared" si="3"/>
        <v>0.511</v>
      </c>
      <c r="H31" s="5">
        <f t="shared" si="3"/>
        <v>41.440000000000005</v>
      </c>
      <c r="I31" s="5">
        <f t="shared" si="3"/>
        <v>13.499999999999998</v>
      </c>
      <c r="J31" s="5">
        <f t="shared" si="3"/>
        <v>30.452</v>
      </c>
      <c r="K31" s="5">
        <f t="shared" si="3"/>
        <v>483.98</v>
      </c>
      <c r="L31" s="5">
        <f t="shared" si="3"/>
        <v>207.14999999999998</v>
      </c>
      <c r="M31" s="5">
        <f t="shared" si="3"/>
        <v>129.34</v>
      </c>
      <c r="N31" s="5">
        <f t="shared" si="3"/>
        <v>11.632</v>
      </c>
      <c r="O31" s="5">
        <f>F31/2713*100</f>
        <v>60</v>
      </c>
    </row>
  </sheetData>
  <sheetProtection/>
  <mergeCells count="10">
    <mergeCell ref="A26:O26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rintOptions/>
  <pageMargins left="0.25" right="0.25" top="0.75" bottom="0.75" header="0.3" footer="0.3"/>
  <pageSetup fitToHeight="1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Красн-КП</dc:creator>
  <cp:keywords/>
  <dc:description/>
  <cp:lastModifiedBy>Марина</cp:lastModifiedBy>
  <cp:lastPrinted>2019-03-25T07:57:26Z</cp:lastPrinted>
  <dcterms:created xsi:type="dcterms:W3CDTF">2018-09-20T08:11:13Z</dcterms:created>
  <dcterms:modified xsi:type="dcterms:W3CDTF">2020-08-27T15:18:27Z</dcterms:modified>
  <cp:category/>
  <cp:version/>
  <cp:contentType/>
  <cp:contentStatus/>
</cp:coreProperties>
</file>