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45" windowWidth="18195" windowHeight="10560" tabRatio="916"/>
  </bookViews>
  <sheets>
    <sheet name="ЗАГОЛОВ" sheetId="10" r:id="rId1"/>
    <sheet name="СОДЕРЖАТ" sheetId="11" r:id="rId2"/>
    <sheet name="СОДЕРЖАТ ТАБ." sheetId="12" r:id="rId3"/>
    <sheet name="разд 2" sheetId="1" r:id="rId4"/>
    <sheet name="разд 2.1" sheetId="2" r:id="rId5"/>
    <sheet name="разд 3" sheetId="3" r:id="rId6"/>
    <sheet name="прилож 2" sheetId="4" r:id="rId7"/>
    <sheet name="1.1-1.3" sheetId="5" r:id="rId8"/>
    <sheet name="1.4" sheetId="6" r:id="rId9"/>
    <sheet name="2,3,4,5" sheetId="7" r:id="rId10"/>
    <sheet name="разд.6" sheetId="8" r:id="rId11"/>
    <sheet name="прилож.3" sheetId="13" r:id="rId12"/>
  </sheets>
  <definedNames>
    <definedName name="sub_100820" localSheetId="3">'разд 2'!$A$17</definedName>
    <definedName name="sub_100821" localSheetId="3">'разд 2'!$B$18</definedName>
    <definedName name="sub_100822" localSheetId="3">'разд 2'!$B$19</definedName>
    <definedName name="sub_100823" localSheetId="3">'разд 2'!$B$21</definedName>
    <definedName name="sub_100824" localSheetId="3">'разд 2'!$B$24</definedName>
    <definedName name="sub_100825" localSheetId="3">'разд 2'!$B$29</definedName>
    <definedName name="sub_100826" localSheetId="3">'разд 2'!$B$39</definedName>
    <definedName name="sub_100827" localSheetId="3">'разд 2'!$B$40</definedName>
    <definedName name="sub_100828" localSheetId="3">'разд 2'!$B$41</definedName>
    <definedName name="sub_100829" localSheetId="3">'разд 2'!$B$43</definedName>
    <definedName name="sub_10083" localSheetId="4">'разд 2.1'!$A$1</definedName>
    <definedName name="sub_100831" localSheetId="4">'разд 2.1'!$B$14</definedName>
    <definedName name="sub_100832" localSheetId="4">'разд 2.1'!$B$21</definedName>
    <definedName name="sub_100833" localSheetId="4">'разд 2.1'!$B$24</definedName>
    <definedName name="sub_100834" localSheetId="4">'разд 2.1'!$A$13</definedName>
    <definedName name="sub_100841" localSheetId="5">'разд 3'!$A$7</definedName>
    <definedName name="sub_100842" localSheetId="5">'разд 3'!$B$8</definedName>
    <definedName name="sub_100843" localSheetId="5">'разд 3'!$B$9</definedName>
    <definedName name="sub_100844" localSheetId="5">'разд 3'!$B$11</definedName>
    <definedName name="sub_10085" localSheetId="5">'разд 3'!$A$13</definedName>
    <definedName name="sub_100851" localSheetId="5">'разд 3'!$A$20</definedName>
    <definedName name="sub_100852" localSheetId="5">'разд 3'!$A$18</definedName>
    <definedName name="sub_100853" localSheetId="5">'разд 3'!$A$19</definedName>
    <definedName name="sub_101383" localSheetId="11">прилож.3!$A$15</definedName>
    <definedName name="sub_101385" localSheetId="11">прилож.3!$A$19</definedName>
    <definedName name="sub_108210" localSheetId="3">'разд 2'!$B$44</definedName>
    <definedName name="sub_108211" localSheetId="3">'разд 2'!$A$45</definedName>
    <definedName name="sub_108212" localSheetId="3">'разд 2'!$A$48</definedName>
    <definedName name="sub_108213" localSheetId="3">'разд 2'!$A$50</definedName>
    <definedName name="sub_108214" localSheetId="3">'разд 2'!$A$52</definedName>
    <definedName name="sub_108215" localSheetId="3">'разд 2'!$A$56</definedName>
    <definedName name="sub_108216" localSheetId="3">'разд 2'!$A$57</definedName>
    <definedName name="sub_108217" localSheetId="3">'разд 2'!$A$59</definedName>
    <definedName name="sub_108218" localSheetId="3">'разд 2'!$A$60</definedName>
    <definedName name="sub_108219" localSheetId="3">'разд 2'!$A$61</definedName>
    <definedName name="sub_108220" localSheetId="3">'разд 2'!$A$62</definedName>
    <definedName name="sub_108221" localSheetId="3">'разд 2'!$A$63</definedName>
    <definedName name="sub_108222" localSheetId="3">'разд 2'!$A$64</definedName>
    <definedName name="sub_108223" localSheetId="3">'разд 2'!$A$65</definedName>
    <definedName name="sub_108224" localSheetId="3">'разд 2'!$A$66</definedName>
    <definedName name="sub_1102" localSheetId="11">прилож.3!$A$21</definedName>
    <definedName name="sub_1103" localSheetId="11">прилож.3!$A$25</definedName>
    <definedName name="sub_1104" localSheetId="11">прилож.3!$A$27</definedName>
    <definedName name="sub_1110" localSheetId="11">прилож.3!$A$34</definedName>
    <definedName name="sub_2100" localSheetId="6">'прилож 2'!$A$8</definedName>
    <definedName name="sub_2101" localSheetId="6">'прилож 2'!$A$12</definedName>
    <definedName name="sub_2102" localSheetId="6">'прилож 2'!$A$26</definedName>
    <definedName name="sub_2103" localSheetId="7">'1.1-1.3'!$A$9</definedName>
    <definedName name="sub_21041" localSheetId="8">'1.4'!$A$7</definedName>
    <definedName name="sub_210411" localSheetId="8">'1.4'!$A$8</definedName>
    <definedName name="sub_210412" localSheetId="8">'1.4'!$A$9</definedName>
    <definedName name="sub_210413" localSheetId="8">'1.4'!$A$10</definedName>
    <definedName name="sub_21042" localSheetId="8">'1.4'!$A$11</definedName>
    <definedName name="sub_210421" localSheetId="8">'1.4'!$A$12</definedName>
    <definedName name="sub_210422" localSheetId="8">'1.4'!$A$13</definedName>
    <definedName name="sub_210423" localSheetId="8">'1.4'!$A$14</definedName>
    <definedName name="sub_210424" localSheetId="8">'1.4'!$A$15</definedName>
    <definedName name="sub_210425" localSheetId="8">'1.4'!$A$16</definedName>
    <definedName name="sub_21043" localSheetId="8">'1.4'!$A$17</definedName>
    <definedName name="sub_2200" localSheetId="9">'2,3,4,5'!$A$1</definedName>
    <definedName name="sub_2300" localSheetId="9">'2,3,4,5'!$A$10</definedName>
    <definedName name="sub_2400" localSheetId="9">'2,3,4,5'!$A$24</definedName>
    <definedName name="sub_2500" localSheetId="9">'2,3,4,5'!$A$35</definedName>
    <definedName name="sub_2600" localSheetId="10">разд.6!$A$1</definedName>
    <definedName name="sub_2601" localSheetId="10">разд.6!$A$4</definedName>
    <definedName name="sub_2602" localSheetId="10">разд.6!$A$15</definedName>
    <definedName name="sub_2604" localSheetId="10">разд.6!$A$36</definedName>
    <definedName name="sub_2605" localSheetId="10">разд.6!$A$45</definedName>
    <definedName name="sub_2606" localSheetId="10">разд.6!$A$55</definedName>
    <definedName name="sub_2607" localSheetId="10">разд.6!$A$65</definedName>
    <definedName name="sub_3333" localSheetId="8">'1.4'!$A$19</definedName>
  </definedNames>
  <calcPr calcId="125725"/>
</workbook>
</file>

<file path=xl/calcChain.xml><?xml version="1.0" encoding="utf-8"?>
<calcChain xmlns="http://schemas.openxmlformats.org/spreadsheetml/2006/main">
  <c r="E73" i="8"/>
  <c r="E70"/>
  <c r="C68"/>
  <c r="D64"/>
  <c r="D58"/>
  <c r="E50"/>
  <c r="E52"/>
  <c r="F35"/>
  <c r="D34"/>
  <c r="D30"/>
  <c r="F11" l="1"/>
  <c r="F10"/>
  <c r="E22" i="7"/>
  <c r="E21"/>
  <c r="E19"/>
  <c r="E20"/>
  <c r="J21" i="4"/>
  <c r="E57" i="1"/>
  <c r="D56"/>
  <c r="D50"/>
  <c r="D45"/>
  <c r="L44" i="13"/>
  <c r="L38"/>
  <c r="E71" i="8" l="1"/>
  <c r="K21" i="4"/>
  <c r="E69" i="8" l="1"/>
  <c r="E68"/>
  <c r="B8" i="12" l="1"/>
  <c r="K18" i="1" l="1"/>
  <c r="E51" i="8" l="1"/>
  <c r="E53"/>
  <c r="E23" i="7"/>
  <c r="J22" i="4"/>
  <c r="K22" s="1"/>
  <c r="F13" i="8" l="1"/>
  <c r="F7" i="5"/>
  <c r="D21" i="4" l="1"/>
  <c r="D22"/>
  <c r="E54" i="8" l="1"/>
  <c r="D31"/>
  <c r="D29"/>
  <c r="E12"/>
  <c r="E11"/>
  <c r="E10"/>
  <c r="C21" i="7"/>
  <c r="C20"/>
  <c r="C19"/>
  <c r="J24" i="4"/>
  <c r="G22"/>
  <c r="G21"/>
  <c r="C8" i="6" l="1"/>
  <c r="D8" s="1"/>
  <c r="E22" i="4"/>
  <c r="E21"/>
  <c r="D65" i="1"/>
  <c r="L46" i="13"/>
  <c r="O45"/>
  <c r="O43"/>
  <c r="O42"/>
  <c r="O41"/>
  <c r="O40"/>
  <c r="O39"/>
  <c r="O38"/>
  <c r="O46" l="1"/>
  <c r="F24" i="2"/>
  <c r="E24"/>
  <c r="C14" i="6"/>
  <c r="D14" s="1"/>
  <c r="C17"/>
  <c r="D17" s="1"/>
  <c r="C12"/>
  <c r="D12" s="1"/>
  <c r="G18" i="1"/>
  <c r="D8" i="12"/>
  <c r="D6" s="1"/>
  <c r="C8"/>
  <c r="C6" s="1"/>
  <c r="B6"/>
  <c r="D18" i="6" l="1"/>
  <c r="G39" i="1"/>
  <c r="I57"/>
  <c r="G43" l="1"/>
  <c r="G57" s="1"/>
  <c r="D39"/>
  <c r="I43"/>
  <c r="I39"/>
  <c r="J43" l="1"/>
  <c r="I24" i="2" l="1"/>
  <c r="H24"/>
  <c r="E56" i="1" l="1"/>
  <c r="K21"/>
  <c r="E50"/>
  <c r="E45"/>
  <c r="E43" s="1"/>
  <c r="E18" l="1"/>
  <c r="D18" s="1"/>
  <c r="I27" i="2"/>
  <c r="M43" i="1" l="1"/>
  <c r="L27" i="2"/>
  <c r="K26"/>
  <c r="J25"/>
  <c r="H26"/>
  <c r="F27"/>
  <c r="E26"/>
  <c r="E14"/>
  <c r="F14"/>
  <c r="H14"/>
  <c r="I14"/>
  <c r="J14"/>
  <c r="K14"/>
  <c r="L14"/>
  <c r="K43" i="1"/>
  <c r="L43"/>
  <c r="F43"/>
  <c r="D43" l="1"/>
  <c r="E72" i="8"/>
  <c r="K57" i="1"/>
  <c r="D57" s="1"/>
  <c r="E21"/>
  <c r="D21" s="1"/>
  <c r="E74" i="8" l="1"/>
  <c r="C72"/>
  <c r="D24" i="2"/>
  <c r="G24" l="1"/>
  <c r="G14" s="1"/>
  <c r="D25"/>
  <c r="D14"/>
  <c r="G25" l="1"/>
</calcChain>
</file>

<file path=xl/sharedStrings.xml><?xml version="1.0" encoding="utf-8"?>
<sst xmlns="http://schemas.openxmlformats.org/spreadsheetml/2006/main" count="668" uniqueCount="444">
  <si>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</si>
  <si>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</si>
  <si>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</si>
  <si>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</t>
  </si>
  <si>
    <t>обеспечения, руб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</si>
  <si>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</si>
  <si>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</si>
  <si>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</si>
  <si>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</si>
  <si>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</t>
  </si>
  <si>
    <t>предоставляемые</t>
  </si>
  <si>
    <t>в соответствии с</t>
  </si>
  <si>
    <t>абзацем вторым пункта 1 статьи 78.1 Бюджетного</t>
  </si>
  <si>
    <t>кодекса</t>
  </si>
  <si>
    <t>Российской</t>
  </si>
  <si>
    <t>Федерации</t>
  </si>
  <si>
    <t>субсидии</t>
  </si>
  <si>
    <t>на</t>
  </si>
  <si>
    <t>осуществление</t>
  </si>
  <si>
    <t>капитальных</t>
  </si>
  <si>
    <t>вложений</t>
  </si>
  <si>
    <t>средства</t>
  </si>
  <si>
    <t>обязательного</t>
  </si>
  <si>
    <t>медицинского</t>
  </si>
  <si>
    <t>страхования</t>
  </si>
  <si>
    <t>поступления от</t>
  </si>
  <si>
    <t>оказания услуг</t>
  </si>
  <si>
    <t>(выполнения работ)</t>
  </si>
  <si>
    <t>на платной основе</t>
  </si>
  <si>
    <t>и от иной</t>
  </si>
  <si>
    <t>приносящей доход</t>
  </si>
  <si>
    <t>деятельности</t>
  </si>
  <si>
    <t>из них гранты</t>
  </si>
  <si>
    <t>Поступления от доходов, всего:</t>
  </si>
  <si>
    <t>X</t>
  </si>
  <si>
    <t>в том числе: доходы от собственности</t>
  </si>
  <si>
    <t>доходы от оказания услуг, работ</t>
  </si>
  <si>
    <t>доходы от</t>
  </si>
  <si>
    <t>штрафов,</t>
  </si>
  <si>
    <t>пеней, иных сумм</t>
  </si>
  <si>
    <t>принудительного</t>
  </si>
  <si>
    <t>изъятия</t>
  </si>
  <si>
    <t>безвозмездные</t>
  </si>
  <si>
    <t>наднациональных</t>
  </si>
  <si>
    <t>организаций,</t>
  </si>
  <si>
    <t>правительств</t>
  </si>
  <si>
    <t>иностранных</t>
  </si>
  <si>
    <t>государств,</t>
  </si>
  <si>
    <t>международных</t>
  </si>
  <si>
    <t>финансовых</t>
  </si>
  <si>
    <t>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</si>
  <si>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</si>
  <si>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</si>
  <si>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</si>
  <si>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</si>
  <si>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</si>
  <si>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</si>
  <si>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</si>
  <si>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</si>
  <si>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</si>
  <si>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</si>
  <si>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</si>
  <si>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</si>
  <si>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</si>
  <si>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</si>
  <si>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</si>
  <si>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</si>
  <si>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</si>
  <si>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</si>
  <si>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</si>
  <si>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</si>
  <si>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</si>
  <si>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r>
      <t>Раздел 2.1.</t>
    </r>
    <r>
      <rPr>
        <sz val="10"/>
        <color rgb="FF26282F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Показатели выплат по расходам на закупку товаров, работ, услуг учреждения на ______________________________ 20__ г.</t>
    </r>
  </si>
  <si>
    <t>Год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</si>
  <si>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</si>
  <si>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</si>
  <si>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№ 44-ФЗ «О контрактной системе в сфере закупок товаров, работ, услуг для</t>
  </si>
  <si>
    <t>обеспечения государственных и</t>
  </si>
  <si>
    <t>муниципальных нужд»</t>
  </si>
  <si>
    <t>в соответствии с Федеральным законом от 18 июля 2011 г.</t>
  </si>
  <si>
    <t>№ 223-ФЗ «О закупках товаров,</t>
  </si>
  <si>
    <t>работ, услуг отдельными видами</t>
  </si>
  <si>
    <t>юридических лиц»</t>
  </si>
  <si>
    <t>очередной</t>
  </si>
  <si>
    <t>финансовый</t>
  </si>
  <si>
    <t>год</t>
  </si>
  <si>
    <t>1-ый год</t>
  </si>
  <si>
    <t>планового</t>
  </si>
  <si>
    <t>периода</t>
  </si>
  <si>
    <t>2-ой год</t>
  </si>
  <si>
    <t>1 -ый год</t>
  </si>
  <si>
    <t>планового периода</t>
  </si>
  <si>
    <t>Выплаты по</t>
  </si>
  <si>
    <t>расходам на закупку товаров, работ, услуг всего:</t>
  </si>
  <si>
    <t>на оплату</t>
  </si>
  <si>
    <t>контрактов</t>
  </si>
  <si>
    <t>заключенных</t>
  </si>
  <si>
    <t>до начала</t>
  </si>
  <si>
    <t>на закупку товаров работ, услуг по году начала закупки:</t>
  </si>
  <si>
    <t xml:space="preserve">                                        (очередной финансовый год)</t>
  </si>
  <si>
    <t>Сумма (руб, с точностью до двух знаков после запятой - 0,00)</t>
  </si>
  <si>
    <t>Поступление</t>
  </si>
  <si>
    <t>Выбытие</t>
  </si>
  <si>
    <r>
      <t xml:space="preserve">Раздел 4.  </t>
    </r>
    <r>
      <rPr>
        <b/>
        <sz val="10"/>
        <color theme="1"/>
        <rFont val="Times New Roman"/>
        <family val="1"/>
        <charset val="204"/>
      </rPr>
      <t>Справочная информация</t>
    </r>
  </si>
  <si>
    <t>Сумма (тыс. руб)</t>
  </si>
  <si>
    <t>Объем публичных обязательств, всего:</t>
  </si>
  <si>
    <r>
      <t xml:space="preserve">Объем бюджетных инвестиций (в части переданных полномочий государственного (муниципального) заказчика в соответствии с </t>
    </r>
    <r>
      <rPr>
        <sz val="10"/>
        <color rgb="FF106BBE"/>
        <rFont val="Times New Roman"/>
        <family val="1"/>
        <charset val="204"/>
      </rPr>
      <t>Бюджетным кодексом</t>
    </r>
    <r>
      <rPr>
        <sz val="10"/>
        <color theme="1"/>
        <rFont val="Times New Roman"/>
        <family val="1"/>
        <charset val="204"/>
      </rPr>
      <t xml:space="preserve"> Российской Федерации), всего:</t>
    </r>
  </si>
  <si>
    <t>Объем средств, поступивших во временное распоряжение, всего:</t>
  </si>
  <si>
    <r>
      <t xml:space="preserve">Раздел 3. </t>
    </r>
    <r>
      <rPr>
        <sz val="10"/>
        <color rgb="FF26282F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Сведения о средствах, поступающих во временное распоряжение учреждения
  на __________________________________________________ 20__г.</t>
    </r>
  </si>
  <si>
    <t xml:space="preserve">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</si>
  <si>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       к Порядку составления и утверждения   плана финансово-хозяйственной  деятельности муниципальных  </t>
  </si>
  <si>
    <t>бюджетных учреждений Ичалковского муниципального района</t>
  </si>
  <si>
    <t>Расчеты</t>
  </si>
  <si>
    <t>(обоснования) к плану финансово-хозяйственной деятельности муниципального учреждения</t>
  </si>
  <si>
    <t xml:space="preserve">1. Расчеты (обоснования) выплат персоналу (строка 210) </t>
  </si>
  <si>
    <t xml:space="preserve">                                   1.1. Расчеты (обоснования) расходов на оплату труда</t>
  </si>
  <si>
    <t>N п/п</t>
  </si>
  <si>
    <t>Должность,</t>
  </si>
  <si>
    <t>группа должностей</t>
  </si>
  <si>
    <t>Установленная</t>
  </si>
  <si>
    <t>численность,</t>
  </si>
  <si>
    <t>единиц</t>
  </si>
  <si>
    <t>Среднемесячный размер оплаты труда на одного работника, руб</t>
  </si>
  <si>
    <t>Ежемесячная надбавка к</t>
  </si>
  <si>
    <t>должностному окладу, %</t>
  </si>
  <si>
    <t>Районный коэффициент</t>
  </si>
  <si>
    <t>Фонд оплаты</t>
  </si>
  <si>
    <t>труда в год, руб</t>
  </si>
  <si>
    <t>(гр. 3 х гр. 4 х</t>
  </si>
  <si>
    <t>(1+гр. 8/100)</t>
  </si>
  <si>
    <t>х гр. 9х 12)</t>
  </si>
  <si>
    <t>по должностному окладу</t>
  </si>
  <si>
    <t>по выплатам</t>
  </si>
  <si>
    <t>компенсационного</t>
  </si>
  <si>
    <t>характера</t>
  </si>
  <si>
    <t>стимулирующего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</si>
  <si>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</si>
  <si>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</si>
  <si>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</si>
  <si>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</si>
  <si>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</si>
  <si>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</si>
  <si>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 4 х гр. 5)</t>
  </si>
  <si>
    <t xml:space="preserve">                                   1.3. Расчета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</si>
  <si>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</si>
  <si>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</si>
  <si>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</si>
  <si>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Сумма, руб</t>
  </si>
  <si>
    <t>гр. 5)</t>
  </si>
  <si>
    <t>Наименование государственного внебюджетного фонда</t>
  </si>
  <si>
    <t>Размер базы</t>
  </si>
  <si>
    <t>для начисления</t>
  </si>
  <si>
    <t>страховых</t>
  </si>
  <si>
    <t>взносов, руб</t>
  </si>
  <si>
    <t>Сумма</t>
  </si>
  <si>
    <t>взноса,</t>
  </si>
  <si>
    <t>руб</t>
  </si>
  <si>
    <t>Страховые взносы в Пенсионный фонд Российской Федерации, всего</t>
  </si>
  <si>
    <t>1.1.</t>
  </si>
  <si>
    <t>в том числе: по ставке 22,0%</t>
  </si>
  <si>
    <t>1.2.</t>
  </si>
  <si>
    <t>по ставке 10,0%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</si>
  <si>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</si>
  <si>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</si>
  <si>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</si>
  <si>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</si>
  <si>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в том числе: 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</si>
  <si>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</si>
  <si>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</si>
  <si>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</si>
  <si>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</si>
  <si>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</si>
  <si>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 ___ %*</t>
  </si>
  <si>
    <t>2.5.</t>
  </si>
  <si>
    <t>Страховые взносы в Федеральный фонд обязательного медицинского страхования, всего (по ставке 5,1%)</t>
  </si>
  <si>
    <t>1.4. Расчеты (обоснования) страховых взносов на обязательное страхование
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</si>
  <si>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 xml:space="preserve">                 2. Расчеты (обоснования) расходов на социальные и иные выплаты населению</t>
  </si>
  <si>
    <t>Код видов расходов ______________________________________________________</t>
  </si>
  <si>
    <t>Источник финансового обеспечения _________________________________________</t>
  </si>
  <si>
    <t>Размер одной выплаты, руб</t>
  </si>
  <si>
    <t>Количество выплат в год</t>
  </si>
  <si>
    <t>Общая сумма выплат, руб (гр. 3 х гр. 4)</t>
  </si>
  <si>
    <t xml:space="preserve">                  3. Расчет (обоснование) расходов на уплату налогов, сборов и иных платежей</t>
  </si>
  <si>
    <t>Налоговая база, руб</t>
  </si>
  <si>
    <t>Ставка</t>
  </si>
  <si>
    <t>налога,</t>
  </si>
  <si>
    <t>%</t>
  </si>
  <si>
    <t>Сумма исчисленного</t>
  </si>
  <si>
    <t>налога, подлежащего</t>
  </si>
  <si>
    <t>уплате, руб</t>
  </si>
  <si>
    <t>(гр. 3 х гр. 4/100)</t>
  </si>
  <si>
    <t xml:space="preserve">               </t>
  </si>
  <si>
    <t xml:space="preserve">   4. Расчет (обоснование) расходов на безвозмездные перечисления организациям</t>
  </si>
  <si>
    <t xml:space="preserve">             5. Расчет (обоснование) прочих расходов (кроме расходов на закупку товаров, работ, услуг)</t>
  </si>
  <si>
    <t xml:space="preserve">            6. Расчет (обоснование) расходов на закупку товаров, работ, услуг</t>
  </si>
  <si>
    <t xml:space="preserve">         6.1. Расчет (обоснование) расходов на оплату услуг связи</t>
  </si>
  <si>
    <t>Количество номеров</t>
  </si>
  <si>
    <t>Количество</t>
  </si>
  <si>
    <t>платежей в</t>
  </si>
  <si>
    <t>Стоимость</t>
  </si>
  <si>
    <t>за единицу,</t>
  </si>
  <si>
    <t>Сумма,</t>
  </si>
  <si>
    <t>руб (гр. 3 х</t>
  </si>
  <si>
    <t>гр. 4х</t>
  </si>
  <si>
    <t>гр.5)</t>
  </si>
  <si>
    <t xml:space="preserve">          6.2. Расчет (обоснование) расходов на оплату транспортных услуг</t>
  </si>
  <si>
    <t>услуг перевозки</t>
  </si>
  <si>
    <t>Цена услуги</t>
  </si>
  <si>
    <t>перевозки,</t>
  </si>
  <si>
    <t>Сумма, руб (гр. 3 х гр.4)</t>
  </si>
  <si>
    <t>6.3. Расчет (обоснование) расходов на оплату коммунальных услуг</t>
  </si>
  <si>
    <t>Размер</t>
  </si>
  <si>
    <t>потребления</t>
  </si>
  <si>
    <t>ресурсов</t>
  </si>
  <si>
    <t>Тариф (с учетом НДС), руб</t>
  </si>
  <si>
    <t>Индексация, %</t>
  </si>
  <si>
    <t>(гр. 4 х гр. 5 х</t>
  </si>
  <si>
    <t>гр.6)</t>
  </si>
  <si>
    <t xml:space="preserve">   </t>
  </si>
  <si>
    <t xml:space="preserve">  6.4. Расчет (обоснование) расходов на оплату аренды имущества</t>
  </si>
  <si>
    <t>арендной</t>
  </si>
  <si>
    <t>платы</t>
  </si>
  <si>
    <t>с учетом НДС,</t>
  </si>
  <si>
    <t xml:space="preserve">     6.5. Расчет (обоснование) расходов на оплату работ, услуг по содержанию имущества</t>
  </si>
  <si>
    <t>Объект</t>
  </si>
  <si>
    <t>работ</t>
  </si>
  <si>
    <t>(услуг)</t>
  </si>
  <si>
    <t>работ (услуг),</t>
  </si>
  <si>
    <t xml:space="preserve">     6.6. Расчет (обоснование) расходов на оплату прочих работ, услуг</t>
  </si>
  <si>
    <t>Количество договоров</t>
  </si>
  <si>
    <t>Стоимость услуги, руб</t>
  </si>
  <si>
    <t xml:space="preserve">    6.7. Расчет (обоснование) расходов на приобретение основных средств, материальных запасов</t>
  </si>
  <si>
    <t>Средняя стоимость, руб</t>
  </si>
  <si>
    <t>Сумма, руб (гр. 2 х гр. 3)</t>
  </si>
  <si>
    <t xml:space="preserve">                                                                                                                                                                                                             Приложение 3</t>
  </si>
  <si>
    <t xml:space="preserve">                                                                                                                                                                                                            к Порядку составления и утверждения плана </t>
  </si>
  <si>
    <t xml:space="preserve">финансово-хозяйственной  деятельности  муниципальных  </t>
  </si>
  <si>
    <t>бюджетных учреждений  Ичалковского муниципального района</t>
  </si>
  <si>
    <t xml:space="preserve">                                                                        УТВЕРЖДАЮ</t>
  </si>
  <si>
    <t xml:space="preserve">                                     ______________________________________________________________________</t>
  </si>
  <si>
    <t xml:space="preserve">                                     (наименование должности лица, утверждающего документ, наименование органа,</t>
  </si>
  <si>
    <t xml:space="preserve">                                                осуществляющего функции и полномочия учредителя (учреждения))</t>
  </si>
  <si>
    <t xml:space="preserve">                                                                                                                                                                                        (подпись)                                                      (расшифровка подписи)</t>
  </si>
  <si>
    <t xml:space="preserve">                                     "___"_______________________ 20__ г.</t>
  </si>
  <si>
    <t>СВЕДЕНИЯ</t>
  </si>
  <si>
    <t>КОДЫ</t>
  </si>
  <si>
    <t>Форма по ОКУД</t>
  </si>
  <si>
    <t>Дата</t>
  </si>
  <si>
    <t>Государственное (муниципальное)</t>
  </si>
  <si>
    <t>учреждение (подразделение)</t>
  </si>
  <si>
    <t>по ОКПО</t>
  </si>
  <si>
    <t>ИНН/КПП</t>
  </si>
  <si>
    <t>Дата представления предыдущих Сведений</t>
  </si>
  <si>
    <t>Наименование бюджета</t>
  </si>
  <si>
    <t>по ОКТМО</t>
  </si>
  <si>
    <t>Наименование органа, осуществляющего</t>
  </si>
  <si>
    <t>Глава по БК</t>
  </si>
  <si>
    <t>ведение лицевого счета</t>
  </si>
  <si>
    <t>Единица измерения: руб. (с точностью до второго десятичного знака)</t>
  </si>
  <si>
    <t>по ОКЕИ</t>
  </si>
  <si>
    <t>_____________________________________</t>
  </si>
  <si>
    <t>  (наименование иностранной валюты)</t>
  </si>
  <si>
    <t>по ОКВ</t>
  </si>
  <si>
    <t>Наименование субсидии</t>
  </si>
  <si>
    <t>Код</t>
  </si>
  <si>
    <t>объекта</t>
  </si>
  <si>
    <t>ФАИП</t>
  </si>
  <si>
    <t>Разрешенный к использованию остаток субсидии прошлых лет на начало 20__ г.</t>
  </si>
  <si>
    <t>Суммы возврата дебиторской задолженности прошлых лет</t>
  </si>
  <si>
    <t>Планируемые</t>
  </si>
  <si>
    <t>код</t>
  </si>
  <si>
    <t>сумма</t>
  </si>
  <si>
    <t>поступления</t>
  </si>
  <si>
    <t>выплаты</t>
  </si>
  <si>
    <t>Всего</t>
  </si>
  <si>
    <t>х</t>
  </si>
  <si>
    <t>Номер страницы</t>
  </si>
  <si>
    <t>Всего страниц</t>
  </si>
  <si>
    <t>* Указываются страховые тарифы, дифференцированные по классам профессионального риска, 
установленные Федеральным законом от 22 декабря 2005 г., № 179-ФЗ «О страховых тарифах
 на обязательное социальное страхование от несчастных случаев 
на производстве и профессиональных заболеваний на 2006 год»</t>
  </si>
  <si>
    <t>000</t>
  </si>
  <si>
    <t>850</t>
  </si>
  <si>
    <t>0001</t>
  </si>
  <si>
    <t>2002</t>
  </si>
  <si>
    <t>2003</t>
  </si>
  <si>
    <t>очередного финансового года:</t>
  </si>
  <si>
    <t>5.1</t>
  </si>
  <si>
    <t xml:space="preserve">Год
начала
закупки
</t>
  </si>
  <si>
    <t xml:space="preserve">                                                          УТВЕРЖДАЮ</t>
  </si>
  <si>
    <t xml:space="preserve">                                                     "__" ________ 201_ г.</t>
  </si>
  <si>
    <t>(МП, подпись)</t>
  </si>
  <si>
    <t xml:space="preserve">ПЛАН </t>
  </si>
  <si>
    <t xml:space="preserve">ФИНАНСОВО-ХОЗЯЙСТВЕННОЙ ДЕЯТЕЛЬНОСТИ </t>
  </si>
  <si>
    <t>№ пп</t>
  </si>
  <si>
    <t xml:space="preserve">Полное официальное наименование учреждения         </t>
  </si>
  <si>
    <t>Наименование органа, осуществляющего функции и полномочия учредителя</t>
  </si>
  <si>
    <t xml:space="preserve">Юридический адрес (местонахождение)                         </t>
  </si>
  <si>
    <t xml:space="preserve">Почтовый адрес                                             </t>
  </si>
  <si>
    <t xml:space="preserve">Телефон (факс)                                              </t>
  </si>
  <si>
    <t xml:space="preserve">Адрес электронной почты                                   </t>
  </si>
  <si>
    <t xml:space="preserve">Ведомственная подчиненность </t>
  </si>
  <si>
    <t xml:space="preserve">ИНН           </t>
  </si>
  <si>
    <t xml:space="preserve">КПП               </t>
  </si>
  <si>
    <t>Код по Общероссийскому классификатору единиц измерения (ОКЕИ)</t>
  </si>
  <si>
    <t>Код по Общероссийскому классификатору валют (ОКВ)</t>
  </si>
  <si>
    <t xml:space="preserve">Сведения о руководителе учреждения                       </t>
  </si>
  <si>
    <t>Ф.И.О. руководителя</t>
  </si>
  <si>
    <t>Сведения о трудовом договоре, заключенном с руководителем учреждения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</si>
  <si>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</si>
  <si>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</si>
  <si>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срок действия трудового договора, заключенного с руководителем государственного учреждения        </t>
  </si>
  <si>
    <t>Наименование показателей, характеризующих деятельность учреждения</t>
  </si>
  <si>
    <t>Очередной (планируемый) финансовый год</t>
  </si>
  <si>
    <t>Плановый период</t>
  </si>
  <si>
    <t xml:space="preserve">Первый год </t>
  </si>
  <si>
    <t xml:space="preserve">Второй год </t>
  </si>
  <si>
    <t>Цели деятельности учреждения в соответствии с федеральными законами, иными нормативными правовыми актами и уставом  учреждения</t>
  </si>
  <si>
    <t xml:space="preserve">Виды деятельности учреждения, относящиеся к его основным видам деятельности в соответствии с уставом государственного учреждения </t>
  </si>
  <si>
    <t xml:space="preserve">Перечень услуг (работ), относящихся в соответствии с уставом к основным видам деятельности учреждения, предоставление которых для физических и (или) юридических лиц осуществляется за плату </t>
  </si>
  <si>
    <t xml:space="preserve">Общая балансовая стоимость недвижимого имущества на дату составления Плана, 
в том числе </t>
  </si>
  <si>
    <t xml:space="preserve"> - балансовая стоимость имущества, закрепленного собственником имущества за учреждением на праве оперативного управления</t>
  </si>
  <si>
    <t xml:space="preserve"> - балансовая стоимость приобретенного учреждением за счет выделенных собственником имущества учреждения средств</t>
  </si>
  <si>
    <t xml:space="preserve"> - балансовая стоимость приобретенного учреждением за счет доходов, полученных от иной приносящей доход деятельности</t>
  </si>
  <si>
    <t>Общая балансовая стоимость движимого муниципального имущества на дату составления Плана,
в том числе</t>
  </si>
  <si>
    <t xml:space="preserve"> - балансовая стоимость особо ценного движимого имущества</t>
  </si>
  <si>
    <t xml:space="preserve">Иная информация </t>
  </si>
  <si>
    <t>тыс. руб.</t>
  </si>
  <si>
    <t xml:space="preserve">       в том числе:</t>
  </si>
  <si>
    <t xml:space="preserve">       остаточная стоимость</t>
  </si>
  <si>
    <t>Финансовые активы, всего</t>
  </si>
  <si>
    <t>дебиторская задолженность</t>
  </si>
  <si>
    <t>по доходам</t>
  </si>
  <si>
    <t xml:space="preserve">дебиторская задолженность </t>
  </si>
  <si>
    <t>по расходам</t>
  </si>
  <si>
    <t>Обязательства, всего</t>
  </si>
  <si>
    <t>просроченная кредиторская задолженность</t>
  </si>
  <si>
    <t xml:space="preserve">Примечание </t>
  </si>
  <si>
    <t xml:space="preserve">* - данные о нефинансовых и финансовых активах, обязательствах указываются на последнюю отчетную дату, предшествующую дате составления Плана </t>
  </si>
  <si>
    <t>Министерство образования Республики Мордовия</t>
  </si>
  <si>
    <t>недвижимое имущество, всего:</t>
  </si>
  <si>
    <t>Гараж</t>
  </si>
  <si>
    <t>Котельная</t>
  </si>
  <si>
    <t>особо ценное движимое имущество, всего</t>
  </si>
  <si>
    <t>Раздел 1. Показатели финансового состояния учреждения (*)</t>
  </si>
  <si>
    <t>Глава   Ичалковского муниципального района
Республики Мордовия</t>
  </si>
  <si>
    <t xml:space="preserve">В.Г. Дмитриева </t>
  </si>
  <si>
    <r>
      <t xml:space="preserve">Муниципальное общеобразовательное бюджетное учреждение "Ладская средняя общеобразовательная школа" Ичалковского 
муниципального района Республики Мордовия
</t>
    </r>
    <r>
      <rPr>
        <sz val="10"/>
        <rFont val="Times New Roman"/>
        <family val="1"/>
        <charset val="204"/>
      </rPr>
      <t>(наименование бюджетного</t>
    </r>
    <r>
      <rPr>
        <b/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учреждения Ичалковского 
муниципального района Республики Мордовия (подразделения))</t>
    </r>
  </si>
  <si>
    <r>
      <t xml:space="preserve">Сведения о </t>
    </r>
    <r>
      <rPr>
        <b/>
        <i/>
        <sz val="10"/>
        <rFont val="Times New Roman"/>
        <family val="1"/>
        <charset val="204"/>
      </rPr>
      <t xml:space="preserve">бюджетном/автономном </t>
    </r>
    <r>
      <rPr>
        <b/>
        <sz val="10"/>
        <rFont val="Times New Roman"/>
        <family val="1"/>
        <charset val="204"/>
      </rPr>
      <t xml:space="preserve">учреждении Ичалковского муниципального района Республики Мордовия (подразделении) 
                  </t>
    </r>
  </si>
  <si>
    <t>Муниципальное общеобразовательное бюджетное учреждение "Ладская средняя общеобразовательная школа" Ичалковского 
муниципального района Республики Мордовия</t>
  </si>
  <si>
    <t xml:space="preserve">Администрация Ичалковского муниципального района Республики Мордовия </t>
  </si>
  <si>
    <t>431650 Республика Мордовия Ичалковский район с.Лада ул.Ленинская д.2</t>
  </si>
  <si>
    <t>8(83433)2-31-65</t>
  </si>
  <si>
    <t>vam.lssh@rambler.ru</t>
  </si>
  <si>
    <t>реализация права граждан на образование, гарантии общедоступности и бесплатности начального общего, основного общего и среднего(полного) общего образования</t>
  </si>
  <si>
    <t>Школа осуществляет образовательную деятельность и финансово-хозяйственную деятельность . Учреждение является юридическим лицом.</t>
  </si>
  <si>
    <t>может оказывать дополнительные образовательные услуги, в том числе за плату за пределами основных общеобразовательных программ, определяющих статус учреждения</t>
  </si>
  <si>
    <r>
      <t>Нефинансовые активы, всего</t>
    </r>
    <r>
      <rPr>
        <sz val="10"/>
        <rFont val="Times New Roman"/>
        <family val="1"/>
        <charset val="204"/>
      </rPr>
      <t>:</t>
    </r>
  </si>
  <si>
    <t>Каменный корпус школы</t>
  </si>
  <si>
    <t>Деревянный корпус здания</t>
  </si>
  <si>
    <t>Интернат</t>
  </si>
  <si>
    <t>Столовая</t>
  </si>
  <si>
    <t>Финансовое управление администрации Ичалковского муниципального района Республики Мордовия</t>
  </si>
  <si>
    <t>Субсидия на реализацию государственных полномочий по организации предоставления обучающимся в муниципальных общеобразовательных учреждениях Республики Мордовия из малоимущих семей питания с освобождением от оплаты его стоимости</t>
  </si>
  <si>
    <t>00 00 00 1</t>
  </si>
  <si>
    <t xml:space="preserve">951 0702 02 2 0277070 612 </t>
  </si>
  <si>
    <t>Субсидии учреждениям образования на    выплаты несовершеннолетним, занятым в каникулярный период, за счет средств местного бюджета</t>
  </si>
  <si>
    <t>00 00 00 4</t>
  </si>
  <si>
    <t>951 0702 02 1 0242110 612</t>
  </si>
  <si>
    <t xml:space="preserve">Субсидии учреждениям образования, на  финансовое обеспечение мероприятий муниципальной программы  «Доступная среда" Ичалковского муниципального района Республики Мордовия на 2015-2019 годы    </t>
  </si>
  <si>
    <t>00 00 00 5</t>
  </si>
  <si>
    <t>951 0702 21 0 0161090 612</t>
  </si>
  <si>
    <t xml:space="preserve"> Грантовая поддержка лучших образовательных учреждений, внедряющих инновационные образовательные программы, учреждений дошкольного образования и учреждений дополнительного образования</t>
  </si>
  <si>
    <t>00 00 00 6</t>
  </si>
  <si>
    <t>951 0702 02 1 0242320 612</t>
  </si>
  <si>
    <t>Субсидии учреждениям общего образования, на  прочие мероприятия в области образования, за счет средств местного бюджета</t>
  </si>
  <si>
    <t>951 0702 02 1 0242240 612</t>
  </si>
  <si>
    <t xml:space="preserve"> Субсидии учреждениям дополнительного образования,  на прочие мероприятия в области образования, за счет средств местного бюджета</t>
  </si>
  <si>
    <t>00 00 00 8</t>
  </si>
  <si>
    <t>951 0702 02 3 0361080 612</t>
  </si>
  <si>
    <t xml:space="preserve">┌ ─ ─ ─ ── ─ ─ ─ ── ── ─  ─ ─ ─ ─ ─ ─ ─ ─ ─ ─ ─ ─ ─ ─ ─ ─ ─ ─ ─ ─ ─ ─ ─ ─ ─ ─ ─ ─ ┐                                                                                                                                                                                                                                                  ОТМЕТКА ОРГАНА, ОСУЩЕСТВЛЯЮЩЕГО ВЕДЕНИЕ ЛИЦЕВОГО СЧЕТА,                                                                                                                                                                                                                                                              │                                     О ПРИНЯТИИ НАСТОЯЩИХ СВЕДЕНИЙ                                   │                                                                                                                                                                                                                                             Ответственный                                                                                                                                                                                                                                                                                                                                                     │исполнитель ___________ _________ _____________________ _________     │                                                                                                                                                                                                                                                                  
                             (должность) (подпись) (расшифровка подписи) (телефон)                                                                                                                                                                                                                                 │                "____"_____________________ 20__ г.                                                               │                                                                                                                                                                                                                                                                           └ ─ ─ ─ ─ ─ ─ ─── ── ─ ─ ─ ─ ─  ─ ─ ─ ─ ─ ─ ─ ─ ─ ─ ─ ─ ─ ─ ─ ─ ─ ─ ─ ─ ─ ─ ─ ─ ─ ┘
</t>
  </si>
  <si>
    <t>Муниципальное общеобразовательное бюджетное учреждение "Ладская средняя общеобразовательная школа" Ичалковского муниципального района Республики Мордовия</t>
  </si>
  <si>
    <t>1310085260/131001001</t>
  </si>
  <si>
    <r>
      <t>Код видов расходов ____</t>
    </r>
    <r>
      <rPr>
        <u/>
        <sz val="10"/>
        <color theme="1"/>
        <rFont val="Times New Roman"/>
        <family val="1"/>
        <charset val="204"/>
      </rPr>
      <t>110</t>
    </r>
    <r>
      <rPr>
        <sz val="10"/>
        <color theme="1"/>
        <rFont val="Times New Roman"/>
        <family val="1"/>
        <charset val="204"/>
      </rPr>
      <t>__________________________________________________________________</t>
    </r>
  </si>
  <si>
    <r>
      <t>Источник финансового обеспечения  С</t>
    </r>
    <r>
      <rPr>
        <u/>
        <sz val="10"/>
        <color theme="1"/>
        <rFont val="Times New Roman"/>
        <family val="1"/>
        <charset val="204"/>
      </rPr>
      <t xml:space="preserve">убвенция на обеспечение государственных гарантий раелизации прав на получение общедоступного начального общего, основного общего,средненего общего образования и дополнительного образования детей </t>
    </r>
  </si>
  <si>
    <t>Заработная плата работников учреждений, повышение оплаты труда которых предусмотрено Указами Президента РФ от 7.05.2012 г. №597, от 1.06.2012 г. №761,  от 28.12.2012г. №1688</t>
  </si>
  <si>
    <t>Заработная плата прочих категорий работников государственных (муниципальных) учреждений</t>
  </si>
  <si>
    <r>
      <t>Код видов расходов _</t>
    </r>
    <r>
      <rPr>
        <u/>
        <sz val="10"/>
        <color theme="1"/>
        <rFont val="Times New Roman"/>
        <family val="1"/>
        <charset val="204"/>
      </rPr>
      <t>851,852,853</t>
    </r>
    <r>
      <rPr>
        <sz val="10"/>
        <color theme="1"/>
        <rFont val="Times New Roman"/>
        <family val="1"/>
        <charset val="204"/>
      </rPr>
      <t>_______</t>
    </r>
  </si>
  <si>
    <t xml:space="preserve">Источник финансового обеспечения Субсидии бюджетному учреждению, на возмещение нормативных затрат,связ с оказанием ими в соответствии с муниц.заданием муниципальных  услулг/по Решению Сов. Деп. Ичал.муницип.района </t>
  </si>
  <si>
    <t>Налог на имущество</t>
  </si>
  <si>
    <t>Земельный налог</t>
  </si>
  <si>
    <t>Транспортный налог</t>
  </si>
  <si>
    <r>
      <t>Код видов расходов __</t>
    </r>
    <r>
      <rPr>
        <u/>
        <sz val="10"/>
        <color theme="1"/>
        <rFont val="Times New Roman"/>
        <family val="1"/>
        <charset val="204"/>
      </rPr>
      <t>244_</t>
    </r>
    <r>
      <rPr>
        <sz val="10"/>
        <color theme="1"/>
        <rFont val="Times New Roman"/>
        <family val="1"/>
        <charset val="204"/>
      </rPr>
      <t>_______</t>
    </r>
  </si>
  <si>
    <t xml:space="preserve">Источник финансового обеспечения _Субсидии бюджетному учреждению, на возмещение нормативных затрат,связ с оказанием ими в соответствии с муниц.заданием муниципальных  услулг/по Решению Сов. Деп. Ичал.муницип.района ;субвенция на обеспечение государственных гарантий раелизации прав на получение общедоступного начального общего, основного общего,средненего общего образования и дополнительного образования детей             </t>
  </si>
  <si>
    <t>Услуги телефонной связи</t>
  </si>
  <si>
    <t>Интернет</t>
  </si>
  <si>
    <t>ЦИРМ</t>
  </si>
  <si>
    <t>Оплата потребления электрической энергии</t>
  </si>
  <si>
    <t>Оплата водоснабжения</t>
  </si>
  <si>
    <t>Содержание помещений</t>
  </si>
  <si>
    <t>здание школы</t>
  </si>
  <si>
    <t>Ремонт автобуса</t>
  </si>
  <si>
    <t>Ремонт оборудования</t>
  </si>
  <si>
    <t>оборудование</t>
  </si>
  <si>
    <t>ГАЗ</t>
  </si>
  <si>
    <t>Прочие работы по содержанию</t>
  </si>
  <si>
    <t>Оплата медицинского осмотра</t>
  </si>
  <si>
    <t>Прочие работы</t>
  </si>
  <si>
    <t>Страхование</t>
  </si>
  <si>
    <t>Оплата вневедомственной охраны</t>
  </si>
  <si>
    <t>Приобретение ГСМ</t>
  </si>
  <si>
    <t>Приобретение запасных частей</t>
  </si>
  <si>
    <t>Приобретение продуктов питания</t>
  </si>
  <si>
    <r>
      <t xml:space="preserve">                                     _</t>
    </r>
    <r>
      <rPr>
        <u/>
        <sz val="12"/>
        <color theme="1"/>
        <rFont val="Times New Roman"/>
        <family val="1"/>
        <charset val="204"/>
      </rPr>
      <t>Глава Ичалковского муниципального района</t>
    </r>
    <r>
      <rPr>
        <sz val="10"/>
        <color theme="1"/>
        <rFont val="Times New Roman"/>
        <family val="1"/>
        <charset val="204"/>
      </rPr>
      <t>__</t>
    </r>
  </si>
  <si>
    <r>
      <t xml:space="preserve">                                                          __</t>
    </r>
    <r>
      <rPr>
        <u/>
        <sz val="12"/>
        <color theme="1"/>
        <rFont val="Times New Roman"/>
        <family val="1"/>
        <charset val="204"/>
      </rPr>
      <t>Дмитриева В.Г</t>
    </r>
    <r>
      <rPr>
        <sz val="12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>__</t>
    </r>
  </si>
  <si>
    <t>Неисключительные права</t>
  </si>
  <si>
    <t>Федеральный комплект учебников</t>
  </si>
  <si>
    <t>Материальные запасы</t>
  </si>
  <si>
    <t>Суточные при командировказ</t>
  </si>
  <si>
    <t>Проживание при командировках</t>
  </si>
  <si>
    <t>Оплата потребления тепла</t>
  </si>
  <si>
    <t>183</t>
  </si>
  <si>
    <t>на 2020 г.</t>
  </si>
  <si>
    <t>Субсидии учреждениям дошкольного образования, на  прочие мероприятия по программе "Профилактика терроризма и экстремизма на территории Ичалковского муниципального района на 2015 - 2018 гг.", за счет средств местного бюджета</t>
  </si>
  <si>
    <t>951 0702 3100142300 612</t>
  </si>
  <si>
    <t>Пени, штрафы</t>
  </si>
  <si>
    <t>Основные средства</t>
  </si>
  <si>
    <t>Муниципальная программа «Развитие образования в Ичалковском муниципальном районе Республики Мордовия на 2016-2020 годы», за счет средств местного бюджета</t>
  </si>
  <si>
    <t>951 0702 02101611 612</t>
  </si>
  <si>
    <t>00 00 00 9</t>
  </si>
  <si>
    <t>внебюджет</t>
  </si>
  <si>
    <t>Будылина Татьяна Евгеньевна</t>
  </si>
  <si>
    <r>
      <t xml:space="preserve">Руководитель  ___________________ </t>
    </r>
    <r>
      <rPr>
        <u/>
        <sz val="10"/>
        <color theme="1"/>
        <rFont val="Times New Roman"/>
        <family val="1"/>
        <charset val="204"/>
      </rPr>
      <t>Т Е Будылина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
                                       (подпись)        (расшифровка подписи)
Главный бухгалтер ___________________ </t>
    </r>
    <r>
      <rPr>
        <u/>
        <sz val="10"/>
        <color theme="1"/>
        <rFont val="Times New Roman"/>
        <family val="1"/>
        <charset val="204"/>
      </rPr>
      <t>О.М. Трусова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
                                             (подпись)        (расшифровка подписи)
Ответственный
исполнитель ___________ _________ _____________________ _________      
                        (должность) (подпись) (расшифровка подписи) (телефон)
"____"________________ 20__ г.</t>
    </r>
  </si>
  <si>
    <t>на 2021 г.</t>
  </si>
  <si>
    <t xml:space="preserve">Приложение к Постановлению </t>
  </si>
  <si>
    <t>Администрации ичалковского района РМ</t>
  </si>
  <si>
    <r>
      <t>Раздел 2.</t>
    </r>
    <r>
      <rPr>
        <sz val="10"/>
        <color rgb="FF26282F"/>
        <rFont val="Times New Roman"/>
        <family val="1"/>
        <charset val="204"/>
      </rPr>
      <t xml:space="preserve"> </t>
    </r>
    <r>
      <rPr>
        <b/>
        <sz val="10"/>
        <color rgb="FF26282F"/>
        <rFont val="Times New Roman"/>
        <family val="1"/>
        <charset val="204"/>
      </rPr>
      <t xml:space="preserve"> Показатели по поступлениям и выплатам учреждения на 01.01.2020 г.</t>
    </r>
  </si>
  <si>
    <t>№ 216 от 25 декабря  2019 г.</t>
  </si>
  <si>
    <t>на 2020 год и на плановый период 2021 и 2022 годов</t>
  </si>
  <si>
    <t>"__" ________ 2020 г.
(дата составления документа)</t>
  </si>
  <si>
    <t>на 2022 г.</t>
  </si>
  <si>
    <t>ОБ ОПЕРАЦИЯХ С ЦЕЛЕВЫМИ СУБСИДИЯМИ, ПРЕДОСТАВЛЕННЫМИ МУНИЦИПАЛЬНОМУ УЧРЕЖДЕНИЮ НА 2020 Г.</t>
  </si>
  <si>
    <t>Оплата потребления газа</t>
  </si>
  <si>
    <t>Оплата канализации</t>
  </si>
  <si>
    <t>Вывоз ТКО</t>
  </si>
  <si>
    <t>№216 от 25 декабря  2019 г.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</si>
</sst>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0"/>
      <color rgb="FF26282F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106BBE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9" fillId="0" borderId="0"/>
  </cellStyleXfs>
  <cellXfs count="24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top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6" fillId="0" borderId="14" xfId="1" applyBorder="1" applyAlignment="1">
      <alignment vertical="center" wrapText="1"/>
    </xf>
    <xf numFmtId="0" fontId="4" fillId="0" borderId="14" xfId="0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49" fontId="4" fillId="0" borderId="14" xfId="0" applyNumberFormat="1" applyFont="1" applyBorder="1" applyAlignment="1">
      <alignment horizontal="justify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vertical="center" wrapText="1"/>
    </xf>
    <xf numFmtId="0" fontId="0" fillId="3" borderId="0" xfId="0" applyFill="1"/>
    <xf numFmtId="0" fontId="4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justify"/>
    </xf>
    <xf numFmtId="0" fontId="12" fillId="0" borderId="0" xfId="0" applyFont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4" xfId="0" applyNumberFormat="1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2" fontId="12" fillId="0" borderId="14" xfId="0" applyNumberFormat="1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justify" vertical="top" wrapText="1"/>
    </xf>
    <xf numFmtId="0" fontId="12" fillId="0" borderId="0" xfId="0" applyFont="1" applyBorder="1" applyAlignment="1">
      <alignment horizontal="left" vertical="top" wrapText="1" indent="4"/>
    </xf>
    <xf numFmtId="0" fontId="12" fillId="0" borderId="0" xfId="0" applyFont="1" applyBorder="1" applyAlignment="1">
      <alignment horizontal="justify" vertical="top" wrapText="1"/>
    </xf>
    <xf numFmtId="0" fontId="16" fillId="0" borderId="0" xfId="0" applyFont="1" applyBorder="1"/>
    <xf numFmtId="0" fontId="13" fillId="0" borderId="0" xfId="0" applyFont="1" applyBorder="1" applyAlignment="1">
      <alignment vertical="top" wrapText="1"/>
    </xf>
    <xf numFmtId="0" fontId="4" fillId="2" borderId="14" xfId="0" applyFont="1" applyFill="1" applyBorder="1" applyAlignment="1">
      <alignment horizontal="justify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left" vertical="top" wrapText="1" indent="4"/>
    </xf>
    <xf numFmtId="0" fontId="12" fillId="0" borderId="0" xfId="0" applyFont="1" applyAlignment="1">
      <alignment horizontal="right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2" fillId="0" borderId="0" xfId="0" applyFont="1" applyAlignment="1"/>
    <xf numFmtId="2" fontId="12" fillId="0" borderId="14" xfId="0" applyNumberFormat="1" applyFont="1" applyBorder="1" applyAlignment="1">
      <alignment horizontal="center" vertical="top" wrapText="1"/>
    </xf>
    <xf numFmtId="0" fontId="16" fillId="0" borderId="14" xfId="0" applyFont="1" applyBorder="1"/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9" xfId="0" applyBorder="1"/>
    <xf numFmtId="0" fontId="11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 wrapText="1"/>
    </xf>
    <xf numFmtId="49" fontId="4" fillId="3" borderId="14" xfId="0" applyNumberFormat="1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justify" vertical="center" wrapText="1"/>
    </xf>
    <xf numFmtId="0" fontId="10" fillId="2" borderId="14" xfId="0" applyFont="1" applyFill="1" applyBorder="1" applyAlignment="1">
      <alignment horizontal="left" vertical="center" wrapText="1"/>
    </xf>
    <xf numFmtId="49" fontId="10" fillId="2" borderId="14" xfId="0" applyNumberFormat="1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2" borderId="32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" fontId="19" fillId="0" borderId="34" xfId="2" applyNumberFormat="1" applyFont="1" applyBorder="1" applyAlignment="1">
      <alignment horizontal="right" vertical="top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15" xfId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26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justify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2" xfId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1" xfId="1" applyBorder="1" applyAlignment="1">
      <alignment horizontal="center" vertical="center" wrapText="1"/>
    </xf>
    <xf numFmtId="0" fontId="6" fillId="0" borderId="23" xfId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24" xfId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justify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justify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0" borderId="14" xfId="1" applyBorder="1" applyAlignment="1">
      <alignment horizontal="center" vertical="center" wrapText="1"/>
    </xf>
    <xf numFmtId="0" fontId="6" fillId="0" borderId="14" xfId="1" applyBorder="1" applyAlignment="1">
      <alignment horizontal="right" vertical="center" wrapText="1"/>
    </xf>
    <xf numFmtId="0" fontId="6" fillId="0" borderId="15" xfId="1" applyBorder="1" applyAlignment="1">
      <alignment horizontal="right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6" fillId="0" borderId="0" xfId="1" applyAlignment="1">
      <alignment horizontal="right" vertical="center" wrapText="1"/>
    </xf>
    <xf numFmtId="0" fontId="6" fillId="0" borderId="0" xfId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justify" vertical="center" wrapText="1"/>
    </xf>
  </cellXfs>
  <cellStyles count="3">
    <cellStyle name="Гиперссылка" xfId="1" builtinId="8"/>
    <cellStyle name="Обычный" xfId="0" builtinId="0"/>
    <cellStyle name="Обычный_СОДЕРЖАТ ТАБ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m.lssh@rambler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internet.garant.ru/document?id=70308460&amp;sub=100000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http://internet.garant.ru/document?id=70365940&amp;sub=0" TargetMode="External"/><Relationship Id="rId1" Type="http://schemas.openxmlformats.org/officeDocument/2006/relationships/hyperlink" Target="http://internet.garant.ru/document?id=79139&amp;sub=0" TargetMode="External"/><Relationship Id="rId6" Type="http://schemas.openxmlformats.org/officeDocument/2006/relationships/hyperlink" Target="http://internet.garant.ru/document?id=70308460&amp;sub=100000" TargetMode="External"/><Relationship Id="rId5" Type="http://schemas.openxmlformats.org/officeDocument/2006/relationships/hyperlink" Target="http://internet.garant.ru/document?id=12022754&amp;sub=0" TargetMode="External"/><Relationship Id="rId4" Type="http://schemas.openxmlformats.org/officeDocument/2006/relationships/hyperlink" Target="http://internet.garant.ru/document?id=79222&amp;sub=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internet.garant.ru/document?id=12012604&amp;sub=78111" TargetMode="External"/><Relationship Id="rId1" Type="http://schemas.openxmlformats.org/officeDocument/2006/relationships/hyperlink" Target="http://internet.garant.ru/document?id=70308460&amp;sub=10000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internet.garant.ru/document?id=12088083&amp;sub=0" TargetMode="External"/><Relationship Id="rId1" Type="http://schemas.openxmlformats.org/officeDocument/2006/relationships/hyperlink" Target="http://internet.garant.ru/document?id=70253464&amp;sub=1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internet.garant.ru/document?id=12043845&amp;sub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7"/>
  <sheetViews>
    <sheetView tabSelected="1" zoomScaleNormal="100" workbookViewId="0">
      <selection activeCell="B10" sqref="B10:D10"/>
    </sheetView>
  </sheetViews>
  <sheetFormatPr defaultRowHeight="15"/>
  <cols>
    <col min="1" max="1" width="3.7109375" style="39" customWidth="1"/>
    <col min="2" max="2" width="58.140625" style="61" customWidth="1"/>
    <col min="3" max="3" width="15.7109375" style="39" customWidth="1"/>
    <col min="4" max="4" width="14.5703125" style="39" customWidth="1"/>
  </cols>
  <sheetData>
    <row r="1" spans="1:4">
      <c r="B1" s="115" t="s">
        <v>432</v>
      </c>
      <c r="C1" s="115"/>
      <c r="D1" s="115"/>
    </row>
    <row r="2" spans="1:4" ht="19.5" customHeight="1">
      <c r="B2" s="115" t="s">
        <v>433</v>
      </c>
      <c r="C2" s="115"/>
      <c r="D2" s="115"/>
    </row>
    <row r="3" spans="1:4" ht="15" customHeight="1">
      <c r="B3" s="115" t="s">
        <v>443</v>
      </c>
      <c r="C3" s="115"/>
      <c r="D3" s="115"/>
    </row>
    <row r="4" spans="1:4">
      <c r="B4" s="111" t="s">
        <v>287</v>
      </c>
      <c r="C4" s="111"/>
      <c r="D4" s="111"/>
    </row>
    <row r="5" spans="1:4">
      <c r="B5" s="116" t="s">
        <v>288</v>
      </c>
      <c r="C5" s="116"/>
      <c r="D5" s="116"/>
    </row>
    <row r="6" spans="1:4" ht="25.5">
      <c r="B6" s="59" t="s">
        <v>343</v>
      </c>
      <c r="C6" s="40"/>
      <c r="D6" s="40" t="s">
        <v>344</v>
      </c>
    </row>
    <row r="7" spans="1:4">
      <c r="C7" s="40" t="s">
        <v>289</v>
      </c>
      <c r="D7" s="68"/>
    </row>
    <row r="8" spans="1:4">
      <c r="B8" s="117" t="s">
        <v>290</v>
      </c>
      <c r="C8" s="117"/>
      <c r="D8" s="117"/>
    </row>
    <row r="9" spans="1:4">
      <c r="A9" s="61"/>
      <c r="B9" s="112" t="s">
        <v>291</v>
      </c>
      <c r="C9" s="112"/>
      <c r="D9" s="112"/>
    </row>
    <row r="10" spans="1:4" ht="61.5" customHeight="1">
      <c r="A10" s="61"/>
      <c r="B10" s="112" t="s">
        <v>345</v>
      </c>
      <c r="C10" s="112"/>
      <c r="D10" s="112"/>
    </row>
    <row r="11" spans="1:4">
      <c r="A11" s="92"/>
      <c r="B11" s="112" t="s">
        <v>436</v>
      </c>
      <c r="C11" s="112"/>
      <c r="D11" s="112"/>
    </row>
    <row r="12" spans="1:4" ht="34.5" customHeight="1">
      <c r="A12" s="92"/>
      <c r="B12" s="113" t="s">
        <v>437</v>
      </c>
      <c r="C12" s="113"/>
      <c r="D12" s="113"/>
    </row>
    <row r="13" spans="1:4">
      <c r="A13" s="61"/>
      <c r="C13" s="61"/>
      <c r="D13" s="61"/>
    </row>
    <row r="14" spans="1:4" ht="39">
      <c r="A14" s="41" t="s">
        <v>292</v>
      </c>
      <c r="B14" s="62" t="s">
        <v>346</v>
      </c>
      <c r="C14" s="106"/>
      <c r="D14" s="107"/>
    </row>
    <row r="15" spans="1:4" ht="38.25" customHeight="1">
      <c r="A15" s="41">
        <v>1</v>
      </c>
      <c r="B15" s="42" t="s">
        <v>293</v>
      </c>
      <c r="C15" s="106" t="s">
        <v>347</v>
      </c>
      <c r="D15" s="107"/>
    </row>
    <row r="16" spans="1:4" ht="38.25" customHeight="1">
      <c r="A16" s="41">
        <v>2</v>
      </c>
      <c r="B16" s="42" t="s">
        <v>294</v>
      </c>
      <c r="C16" s="106" t="s">
        <v>348</v>
      </c>
      <c r="D16" s="107"/>
    </row>
    <row r="17" spans="1:4" ht="33" customHeight="1">
      <c r="A17" s="41">
        <v>3</v>
      </c>
      <c r="B17" s="42" t="s">
        <v>295</v>
      </c>
      <c r="C17" s="106" t="s">
        <v>349</v>
      </c>
      <c r="D17" s="107"/>
    </row>
    <row r="18" spans="1:4" ht="37.5" customHeight="1">
      <c r="A18" s="41">
        <v>4</v>
      </c>
      <c r="B18" s="42" t="s">
        <v>296</v>
      </c>
      <c r="C18" s="106" t="s">
        <v>349</v>
      </c>
      <c r="D18" s="107"/>
    </row>
    <row r="19" spans="1:4">
      <c r="A19" s="41">
        <v>5</v>
      </c>
      <c r="B19" s="42" t="s">
        <v>297</v>
      </c>
      <c r="C19" s="106" t="s">
        <v>350</v>
      </c>
      <c r="D19" s="107"/>
    </row>
    <row r="20" spans="1:4">
      <c r="A20" s="41">
        <v>6</v>
      </c>
      <c r="B20" s="42" t="s">
        <v>298</v>
      </c>
      <c r="C20" s="114" t="s">
        <v>351</v>
      </c>
      <c r="D20" s="107"/>
    </row>
    <row r="21" spans="1:4" ht="25.5" customHeight="1">
      <c r="A21" s="41">
        <v>7</v>
      </c>
      <c r="B21" s="42" t="s">
        <v>299</v>
      </c>
      <c r="C21" s="106" t="s">
        <v>337</v>
      </c>
      <c r="D21" s="107"/>
    </row>
    <row r="22" spans="1:4">
      <c r="A22" s="41">
        <v>8</v>
      </c>
      <c r="B22" s="42" t="s">
        <v>300</v>
      </c>
      <c r="C22" s="106">
        <v>1310085260</v>
      </c>
      <c r="D22" s="107"/>
    </row>
    <row r="23" spans="1:4">
      <c r="A23" s="41">
        <v>9</v>
      </c>
      <c r="B23" s="42" t="s">
        <v>301</v>
      </c>
      <c r="C23" s="106">
        <v>131001001</v>
      </c>
      <c r="D23" s="107"/>
    </row>
    <row r="24" spans="1:4" ht="25.5">
      <c r="A24" s="41">
        <v>10</v>
      </c>
      <c r="B24" s="42" t="s">
        <v>302</v>
      </c>
      <c r="C24" s="106"/>
      <c r="D24" s="107"/>
    </row>
    <row r="25" spans="1:4">
      <c r="A25" s="41">
        <v>11</v>
      </c>
      <c r="B25" s="42" t="s">
        <v>303</v>
      </c>
      <c r="C25" s="106"/>
      <c r="D25" s="107"/>
    </row>
    <row r="26" spans="1:4">
      <c r="A26" s="108">
        <v>12</v>
      </c>
      <c r="B26" s="42" t="s">
        <v>304</v>
      </c>
      <c r="C26" s="106"/>
      <c r="D26" s="107"/>
    </row>
    <row r="27" spans="1:4" ht="15" customHeight="1">
      <c r="A27" s="109"/>
      <c r="B27" s="42" t="s">
        <v>305</v>
      </c>
      <c r="C27" s="106" t="s">
        <v>429</v>
      </c>
      <c r="D27" s="107"/>
    </row>
    <row r="28" spans="1:4" ht="25.5">
      <c r="A28" s="108">
        <v>13</v>
      </c>
      <c r="B28" s="42" t="s">
        <v>306</v>
      </c>
      <c r="C28" s="106"/>
      <c r="D28" s="107"/>
    </row>
    <row r="29" spans="1:4">
      <c r="A29" s="110"/>
      <c r="B29" s="42" t="s">
        <v>307</v>
      </c>
      <c r="C29" s="106"/>
      <c r="D29" s="107"/>
    </row>
    <row r="30" spans="1:4">
      <c r="A30" s="110"/>
      <c r="B30" s="42" t="s">
        <v>308</v>
      </c>
      <c r="C30" s="106"/>
      <c r="D30" s="107"/>
    </row>
    <row r="31" spans="1:4" ht="25.5" customHeight="1">
      <c r="A31" s="109"/>
      <c r="B31" s="42" t="s">
        <v>309</v>
      </c>
      <c r="C31" s="106"/>
      <c r="D31" s="107"/>
    </row>
    <row r="32" spans="1:4">
      <c r="A32" s="61"/>
      <c r="B32" s="44"/>
      <c r="C32" s="61"/>
      <c r="D32" s="61"/>
    </row>
    <row r="33" spans="1:4">
      <c r="A33" s="61"/>
      <c r="C33" s="61"/>
      <c r="D33" s="61"/>
    </row>
    <row r="34" spans="1:4">
      <c r="A34" s="61"/>
      <c r="C34" s="61"/>
      <c r="D34" s="61"/>
    </row>
    <row r="35" spans="1:4">
      <c r="A35" s="61"/>
      <c r="C35" s="61"/>
      <c r="D35" s="61"/>
    </row>
    <row r="36" spans="1:4">
      <c r="A36" s="61"/>
      <c r="C36" s="61"/>
      <c r="D36" s="61"/>
    </row>
    <row r="37" spans="1:4">
      <c r="A37" s="61"/>
      <c r="C37" s="61"/>
      <c r="D37" s="61"/>
    </row>
    <row r="38" spans="1:4">
      <c r="A38" s="61"/>
      <c r="C38" s="61"/>
      <c r="D38" s="61"/>
    </row>
    <row r="39" spans="1:4">
      <c r="A39" s="61"/>
      <c r="C39" s="61"/>
      <c r="D39" s="61"/>
    </row>
    <row r="40" spans="1:4">
      <c r="A40" s="61"/>
      <c r="C40" s="61"/>
      <c r="D40" s="61"/>
    </row>
    <row r="41" spans="1:4">
      <c r="A41" s="61"/>
      <c r="C41" s="61"/>
      <c r="D41" s="61"/>
    </row>
    <row r="42" spans="1:4">
      <c r="A42" s="61"/>
      <c r="C42" s="61"/>
      <c r="D42" s="61"/>
    </row>
    <row r="43" spans="1:4">
      <c r="A43" s="61"/>
      <c r="C43" s="61"/>
      <c r="D43" s="61"/>
    </row>
    <row r="44" spans="1:4">
      <c r="A44" s="61"/>
      <c r="C44" s="61"/>
      <c r="D44" s="61"/>
    </row>
    <row r="45" spans="1:4">
      <c r="A45" s="61"/>
      <c r="C45" s="61"/>
      <c r="D45" s="61"/>
    </row>
    <row r="46" spans="1:4">
      <c r="A46" s="61"/>
      <c r="C46" s="61"/>
      <c r="D46" s="61"/>
    </row>
    <row r="47" spans="1:4">
      <c r="A47" s="61"/>
      <c r="C47" s="61"/>
      <c r="D47" s="61"/>
    </row>
    <row r="48" spans="1:4">
      <c r="A48" s="61"/>
      <c r="C48" s="61"/>
      <c r="D48" s="61"/>
    </row>
    <row r="49" spans="1:4">
      <c r="A49" s="61"/>
      <c r="C49" s="61"/>
      <c r="D49" s="61"/>
    </row>
    <row r="50" spans="1:4">
      <c r="A50" s="61"/>
      <c r="C50" s="61"/>
      <c r="D50" s="61"/>
    </row>
    <row r="51" spans="1:4">
      <c r="A51" s="61"/>
      <c r="C51" s="61"/>
      <c r="D51" s="61"/>
    </row>
    <row r="52" spans="1:4">
      <c r="A52" s="61"/>
      <c r="C52" s="61"/>
      <c r="D52" s="61"/>
    </row>
    <row r="53" spans="1:4">
      <c r="A53" s="61"/>
      <c r="C53" s="61"/>
      <c r="D53" s="61"/>
    </row>
    <row r="54" spans="1:4">
      <c r="A54" s="61"/>
      <c r="C54" s="61"/>
      <c r="D54" s="61"/>
    </row>
    <row r="55" spans="1:4">
      <c r="A55" s="61"/>
      <c r="C55" s="61"/>
      <c r="D55" s="61"/>
    </row>
    <row r="56" spans="1:4">
      <c r="A56" s="61"/>
      <c r="C56" s="61"/>
      <c r="D56" s="61"/>
    </row>
    <row r="57" spans="1:4">
      <c r="A57" s="61"/>
      <c r="C57" s="61"/>
      <c r="D57" s="61"/>
    </row>
    <row r="58" spans="1:4">
      <c r="A58" s="61"/>
      <c r="C58" s="61"/>
      <c r="D58" s="61"/>
    </row>
    <row r="59" spans="1:4">
      <c r="A59" s="61"/>
      <c r="C59" s="61"/>
      <c r="D59" s="61"/>
    </row>
    <row r="60" spans="1:4">
      <c r="A60" s="61"/>
      <c r="C60" s="61"/>
      <c r="D60" s="61"/>
    </row>
    <row r="61" spans="1:4">
      <c r="A61" s="61"/>
      <c r="C61" s="61"/>
      <c r="D61" s="61"/>
    </row>
    <row r="62" spans="1:4">
      <c r="A62" s="61"/>
      <c r="C62" s="61"/>
      <c r="D62" s="61"/>
    </row>
    <row r="63" spans="1:4">
      <c r="A63" s="61"/>
      <c r="C63" s="61"/>
      <c r="D63" s="61"/>
    </row>
    <row r="64" spans="1:4">
      <c r="A64" s="61"/>
      <c r="C64" s="61"/>
      <c r="D64" s="61"/>
    </row>
    <row r="65" spans="1:4">
      <c r="A65" s="61"/>
      <c r="C65" s="61"/>
      <c r="D65" s="61"/>
    </row>
    <row r="66" spans="1:4">
      <c r="A66" s="61"/>
      <c r="C66" s="61"/>
      <c r="D66" s="61"/>
    </row>
    <row r="67" spans="1:4">
      <c r="A67" s="61"/>
      <c r="C67" s="61"/>
      <c r="D67" s="61"/>
    </row>
    <row r="68" spans="1:4">
      <c r="A68" s="61"/>
      <c r="C68" s="61"/>
      <c r="D68" s="61"/>
    </row>
    <row r="69" spans="1:4">
      <c r="A69" s="61"/>
      <c r="C69" s="61"/>
      <c r="D69" s="61"/>
    </row>
    <row r="70" spans="1:4">
      <c r="A70" s="61"/>
      <c r="C70" s="61"/>
      <c r="D70" s="61"/>
    </row>
    <row r="71" spans="1:4">
      <c r="A71" s="61"/>
      <c r="C71" s="61"/>
      <c r="D71" s="61"/>
    </row>
    <row r="72" spans="1:4">
      <c r="A72" s="61"/>
      <c r="C72" s="61"/>
      <c r="D72" s="61"/>
    </row>
    <row r="73" spans="1:4">
      <c r="A73" s="61"/>
      <c r="C73" s="61"/>
      <c r="D73" s="61"/>
    </row>
    <row r="74" spans="1:4">
      <c r="A74" s="61"/>
      <c r="C74" s="61"/>
      <c r="D74" s="61"/>
    </row>
    <row r="75" spans="1:4">
      <c r="A75" s="61"/>
      <c r="C75" s="61"/>
      <c r="D75" s="61"/>
    </row>
    <row r="76" spans="1:4">
      <c r="A76" s="61"/>
      <c r="C76" s="61"/>
      <c r="D76" s="61"/>
    </row>
    <row r="77" spans="1:4">
      <c r="A77" s="61"/>
      <c r="C77" s="61"/>
      <c r="D77" s="61"/>
    </row>
    <row r="78" spans="1:4">
      <c r="A78" s="61"/>
      <c r="C78" s="61"/>
      <c r="D78" s="61"/>
    </row>
    <row r="79" spans="1:4">
      <c r="A79" s="61"/>
      <c r="C79" s="61"/>
      <c r="D79" s="61"/>
    </row>
    <row r="80" spans="1:4">
      <c r="A80" s="61"/>
      <c r="C80" s="61"/>
      <c r="D80" s="61"/>
    </row>
    <row r="81" spans="1:4">
      <c r="A81" s="61"/>
      <c r="C81" s="61"/>
      <c r="D81" s="61"/>
    </row>
    <row r="82" spans="1:4">
      <c r="A82" s="61"/>
      <c r="C82" s="61"/>
      <c r="D82" s="61"/>
    </row>
    <row r="83" spans="1:4">
      <c r="A83" s="61"/>
      <c r="C83" s="61"/>
      <c r="D83" s="61"/>
    </row>
    <row r="84" spans="1:4">
      <c r="A84" s="61"/>
      <c r="C84" s="61"/>
      <c r="D84" s="61"/>
    </row>
    <row r="85" spans="1:4">
      <c r="A85" s="61"/>
      <c r="C85" s="61"/>
      <c r="D85" s="61"/>
    </row>
    <row r="86" spans="1:4">
      <c r="A86" s="61"/>
      <c r="C86" s="61"/>
      <c r="D86" s="61"/>
    </row>
    <row r="87" spans="1:4">
      <c r="A87" s="61"/>
      <c r="C87" s="61"/>
      <c r="D87" s="61"/>
    </row>
    <row r="88" spans="1:4">
      <c r="A88" s="61"/>
      <c r="C88" s="61"/>
      <c r="D88" s="61"/>
    </row>
    <row r="89" spans="1:4">
      <c r="A89" s="61"/>
      <c r="C89" s="61"/>
      <c r="D89" s="61"/>
    </row>
    <row r="90" spans="1:4">
      <c r="A90" s="61"/>
      <c r="C90" s="61"/>
      <c r="D90" s="61"/>
    </row>
    <row r="91" spans="1:4">
      <c r="A91" s="61"/>
      <c r="C91" s="61"/>
      <c r="D91" s="61"/>
    </row>
    <row r="92" spans="1:4">
      <c r="A92" s="61"/>
      <c r="C92" s="61"/>
      <c r="D92" s="61"/>
    </row>
    <row r="93" spans="1:4">
      <c r="A93" s="61"/>
      <c r="C93" s="61"/>
      <c r="D93" s="61"/>
    </row>
    <row r="94" spans="1:4">
      <c r="A94" s="61"/>
      <c r="C94" s="61"/>
      <c r="D94" s="61"/>
    </row>
    <row r="95" spans="1:4">
      <c r="A95" s="61"/>
      <c r="C95" s="61"/>
      <c r="D95" s="61"/>
    </row>
    <row r="96" spans="1:4">
      <c r="A96" s="61"/>
      <c r="C96" s="61"/>
      <c r="D96" s="61"/>
    </row>
    <row r="97" spans="1:4">
      <c r="A97" s="61"/>
      <c r="C97" s="61"/>
      <c r="D97" s="61"/>
    </row>
    <row r="98" spans="1:4">
      <c r="A98" s="61"/>
      <c r="C98" s="61"/>
      <c r="D98" s="61"/>
    </row>
    <row r="99" spans="1:4">
      <c r="A99" s="61"/>
      <c r="C99" s="61"/>
      <c r="D99" s="61"/>
    </row>
    <row r="100" spans="1:4">
      <c r="A100" s="61"/>
      <c r="C100" s="61"/>
      <c r="D100" s="61"/>
    </row>
    <row r="101" spans="1:4">
      <c r="A101" s="61"/>
      <c r="C101" s="61"/>
      <c r="D101" s="61"/>
    </row>
    <row r="102" spans="1:4">
      <c r="A102" s="61"/>
      <c r="C102" s="61"/>
      <c r="D102" s="61"/>
    </row>
    <row r="103" spans="1:4">
      <c r="A103" s="61"/>
      <c r="C103" s="61"/>
      <c r="D103" s="61"/>
    </row>
    <row r="104" spans="1:4">
      <c r="A104" s="61"/>
      <c r="C104" s="61"/>
      <c r="D104" s="61"/>
    </row>
    <row r="105" spans="1:4">
      <c r="A105" s="61"/>
      <c r="C105" s="61"/>
      <c r="D105" s="61"/>
    </row>
    <row r="106" spans="1:4">
      <c r="A106" s="61"/>
      <c r="C106" s="61"/>
      <c r="D106" s="61"/>
    </row>
    <row r="107" spans="1:4">
      <c r="A107" s="61"/>
      <c r="C107" s="61"/>
      <c r="D107" s="61"/>
    </row>
    <row r="108" spans="1:4">
      <c r="A108" s="61"/>
      <c r="C108" s="61"/>
      <c r="D108" s="61"/>
    </row>
    <row r="109" spans="1:4">
      <c r="A109" s="61"/>
      <c r="C109" s="61"/>
      <c r="D109" s="61"/>
    </row>
    <row r="110" spans="1:4">
      <c r="A110" s="61"/>
      <c r="C110" s="61"/>
      <c r="D110" s="61"/>
    </row>
    <row r="111" spans="1:4">
      <c r="A111" s="61"/>
      <c r="C111" s="61"/>
      <c r="D111" s="61"/>
    </row>
    <row r="112" spans="1:4">
      <c r="A112" s="61"/>
      <c r="C112" s="61"/>
      <c r="D112" s="61"/>
    </row>
    <row r="113" spans="1:4">
      <c r="A113" s="61"/>
      <c r="C113" s="61"/>
      <c r="D113" s="61"/>
    </row>
    <row r="114" spans="1:4">
      <c r="A114" s="61"/>
      <c r="C114" s="61"/>
      <c r="D114" s="61"/>
    </row>
    <row r="115" spans="1:4">
      <c r="A115" s="61"/>
      <c r="C115" s="61"/>
      <c r="D115" s="61"/>
    </row>
    <row r="116" spans="1:4">
      <c r="A116" s="61"/>
      <c r="C116" s="61"/>
      <c r="D116" s="61"/>
    </row>
    <row r="117" spans="1:4">
      <c r="A117" s="61"/>
      <c r="C117" s="61"/>
      <c r="D117" s="61"/>
    </row>
    <row r="118" spans="1:4">
      <c r="A118" s="61"/>
      <c r="C118" s="61"/>
      <c r="D118" s="61"/>
    </row>
    <row r="119" spans="1:4">
      <c r="A119" s="61"/>
      <c r="C119" s="61"/>
      <c r="D119" s="61"/>
    </row>
    <row r="120" spans="1:4">
      <c r="A120" s="61"/>
      <c r="C120" s="61"/>
      <c r="D120" s="61"/>
    </row>
    <row r="121" spans="1:4">
      <c r="A121" s="61"/>
      <c r="C121" s="61"/>
      <c r="D121" s="61"/>
    </row>
    <row r="122" spans="1:4">
      <c r="A122" s="61"/>
      <c r="C122" s="61"/>
      <c r="D122" s="61"/>
    </row>
    <row r="123" spans="1:4">
      <c r="A123" s="61"/>
      <c r="C123" s="61"/>
      <c r="D123" s="61"/>
    </row>
    <row r="124" spans="1:4">
      <c r="A124" s="61"/>
      <c r="C124" s="61"/>
      <c r="D124" s="61"/>
    </row>
    <row r="125" spans="1:4">
      <c r="A125" s="61"/>
      <c r="C125" s="61"/>
      <c r="D125" s="61"/>
    </row>
    <row r="126" spans="1:4">
      <c r="A126" s="61"/>
      <c r="C126" s="61"/>
      <c r="D126" s="61"/>
    </row>
    <row r="127" spans="1:4">
      <c r="A127" s="61"/>
      <c r="C127" s="61"/>
      <c r="D127" s="61"/>
    </row>
    <row r="128" spans="1:4">
      <c r="A128" s="61"/>
      <c r="C128" s="61"/>
      <c r="D128" s="61"/>
    </row>
    <row r="129" spans="1:4">
      <c r="A129" s="61"/>
      <c r="C129" s="61"/>
      <c r="D129" s="61"/>
    </row>
    <row r="130" spans="1:4">
      <c r="A130" s="61"/>
      <c r="C130" s="61"/>
      <c r="D130" s="61"/>
    </row>
    <row r="131" spans="1:4">
      <c r="A131" s="61"/>
      <c r="C131" s="61"/>
      <c r="D131" s="61"/>
    </row>
    <row r="132" spans="1:4">
      <c r="A132" s="61"/>
      <c r="C132" s="61"/>
      <c r="D132" s="61"/>
    </row>
    <row r="133" spans="1:4">
      <c r="A133" s="61"/>
      <c r="C133" s="61"/>
      <c r="D133" s="61"/>
    </row>
    <row r="134" spans="1:4">
      <c r="A134" s="61"/>
      <c r="C134" s="61"/>
      <c r="D134" s="61"/>
    </row>
    <row r="135" spans="1:4">
      <c r="A135" s="61"/>
      <c r="C135" s="61"/>
      <c r="D135" s="61"/>
    </row>
    <row r="136" spans="1:4">
      <c r="A136" s="61"/>
      <c r="C136" s="61"/>
      <c r="D136" s="61"/>
    </row>
    <row r="137" spans="1:4">
      <c r="A137" s="61"/>
      <c r="C137" s="61"/>
      <c r="D137" s="61"/>
    </row>
    <row r="138" spans="1:4">
      <c r="A138" s="61"/>
      <c r="C138" s="61"/>
      <c r="D138" s="61"/>
    </row>
    <row r="139" spans="1:4">
      <c r="A139" s="61"/>
      <c r="C139" s="61"/>
      <c r="D139" s="61"/>
    </row>
    <row r="140" spans="1:4">
      <c r="A140" s="61"/>
      <c r="C140" s="61"/>
      <c r="D140" s="61"/>
    </row>
    <row r="141" spans="1:4">
      <c r="A141" s="61"/>
      <c r="C141" s="61"/>
      <c r="D141" s="61"/>
    </row>
    <row r="142" spans="1:4">
      <c r="A142" s="61"/>
      <c r="C142" s="61"/>
      <c r="D142" s="61"/>
    </row>
    <row r="143" spans="1:4">
      <c r="A143" s="61"/>
      <c r="C143" s="61"/>
      <c r="D143" s="61"/>
    </row>
    <row r="144" spans="1:4">
      <c r="A144" s="61"/>
      <c r="C144" s="61"/>
      <c r="D144" s="61"/>
    </row>
    <row r="145" spans="1:4">
      <c r="A145" s="61"/>
      <c r="C145" s="61"/>
      <c r="D145" s="61"/>
    </row>
    <row r="146" spans="1:4">
      <c r="A146" s="61"/>
      <c r="C146" s="61"/>
      <c r="D146" s="61"/>
    </row>
    <row r="147" spans="1:4">
      <c r="A147" s="61"/>
      <c r="C147" s="61"/>
      <c r="D147" s="61"/>
    </row>
    <row r="148" spans="1:4">
      <c r="A148" s="61"/>
      <c r="C148" s="61"/>
      <c r="D148" s="61"/>
    </row>
    <row r="149" spans="1:4">
      <c r="A149" s="61"/>
      <c r="C149" s="61"/>
      <c r="D149" s="61"/>
    </row>
    <row r="150" spans="1:4">
      <c r="A150" s="61"/>
      <c r="C150" s="61"/>
      <c r="D150" s="61"/>
    </row>
    <row r="151" spans="1:4">
      <c r="A151" s="61"/>
      <c r="C151" s="61"/>
      <c r="D151" s="61"/>
    </row>
    <row r="152" spans="1:4">
      <c r="A152" s="61"/>
      <c r="C152" s="61"/>
      <c r="D152" s="61"/>
    </row>
    <row r="153" spans="1:4">
      <c r="A153" s="61"/>
      <c r="C153" s="61"/>
      <c r="D153" s="61"/>
    </row>
    <row r="154" spans="1:4">
      <c r="A154" s="61"/>
      <c r="C154" s="61"/>
      <c r="D154" s="61"/>
    </row>
    <row r="155" spans="1:4">
      <c r="A155" s="61"/>
      <c r="C155" s="61"/>
      <c r="D155" s="61"/>
    </row>
    <row r="156" spans="1:4">
      <c r="A156" s="61"/>
      <c r="C156" s="61"/>
      <c r="D156" s="61"/>
    </row>
    <row r="157" spans="1:4">
      <c r="A157" s="61"/>
      <c r="C157" s="61"/>
      <c r="D157" s="61"/>
    </row>
    <row r="158" spans="1:4">
      <c r="A158" s="61"/>
      <c r="C158" s="61"/>
      <c r="D158" s="61"/>
    </row>
    <row r="159" spans="1:4">
      <c r="A159" s="61"/>
      <c r="C159" s="61"/>
      <c r="D159" s="61"/>
    </row>
    <row r="160" spans="1:4">
      <c r="A160" s="61"/>
      <c r="C160" s="61"/>
      <c r="D160" s="61"/>
    </row>
    <row r="161" spans="1:4">
      <c r="A161" s="61"/>
      <c r="C161" s="61"/>
      <c r="D161" s="61"/>
    </row>
    <row r="162" spans="1:4">
      <c r="A162" s="61"/>
      <c r="C162" s="61"/>
      <c r="D162" s="61"/>
    </row>
    <row r="163" spans="1:4">
      <c r="A163" s="61"/>
      <c r="C163" s="61"/>
      <c r="D163" s="61"/>
    </row>
    <row r="164" spans="1:4">
      <c r="A164" s="61"/>
      <c r="C164" s="61"/>
      <c r="D164" s="61"/>
    </row>
    <row r="165" spans="1:4">
      <c r="A165" s="61"/>
      <c r="C165" s="61"/>
      <c r="D165" s="61"/>
    </row>
    <row r="166" spans="1:4">
      <c r="A166" s="61"/>
      <c r="C166" s="61"/>
      <c r="D166" s="61"/>
    </row>
    <row r="167" spans="1:4">
      <c r="A167" s="61"/>
      <c r="C167" s="61"/>
      <c r="D167" s="61"/>
    </row>
    <row r="168" spans="1:4">
      <c r="A168" s="61"/>
      <c r="C168" s="61"/>
      <c r="D168" s="61"/>
    </row>
    <row r="169" spans="1:4">
      <c r="A169" s="61"/>
      <c r="C169" s="61"/>
      <c r="D169" s="61"/>
    </row>
    <row r="170" spans="1:4">
      <c r="A170" s="61"/>
      <c r="C170" s="61"/>
      <c r="D170" s="61"/>
    </row>
    <row r="171" spans="1:4">
      <c r="A171" s="61"/>
      <c r="C171" s="61"/>
      <c r="D171" s="61"/>
    </row>
    <row r="172" spans="1:4">
      <c r="A172" s="61"/>
      <c r="C172" s="61"/>
      <c r="D172" s="61"/>
    </row>
    <row r="173" spans="1:4">
      <c r="A173" s="61"/>
      <c r="C173" s="61"/>
      <c r="D173" s="61"/>
    </row>
    <row r="174" spans="1:4">
      <c r="A174" s="61"/>
      <c r="C174" s="61"/>
      <c r="D174" s="61"/>
    </row>
    <row r="175" spans="1:4">
      <c r="A175" s="61"/>
      <c r="C175" s="61"/>
      <c r="D175" s="61"/>
    </row>
    <row r="176" spans="1:4">
      <c r="A176" s="61"/>
      <c r="C176" s="61"/>
      <c r="D176" s="61"/>
    </row>
    <row r="177" spans="1:4">
      <c r="A177" s="61"/>
      <c r="C177" s="61"/>
      <c r="D177" s="61"/>
    </row>
  </sheetData>
  <mergeCells count="30">
    <mergeCell ref="B1:D1"/>
    <mergeCell ref="B2:D2"/>
    <mergeCell ref="B5:D5"/>
    <mergeCell ref="B8:D8"/>
    <mergeCell ref="C22:D22"/>
    <mergeCell ref="B3:D3"/>
    <mergeCell ref="C24:D24"/>
    <mergeCell ref="B4:D4"/>
    <mergeCell ref="B10:D10"/>
    <mergeCell ref="B11:D11"/>
    <mergeCell ref="B12:D12"/>
    <mergeCell ref="C23:D23"/>
    <mergeCell ref="C16:D16"/>
    <mergeCell ref="C17:D17"/>
    <mergeCell ref="C18:D18"/>
    <mergeCell ref="C19:D19"/>
    <mergeCell ref="C20:D20"/>
    <mergeCell ref="C21:D21"/>
    <mergeCell ref="B9:D9"/>
    <mergeCell ref="C14:D14"/>
    <mergeCell ref="C15:D15"/>
    <mergeCell ref="C25:D25"/>
    <mergeCell ref="A26:A27"/>
    <mergeCell ref="C27:D27"/>
    <mergeCell ref="A28:A31"/>
    <mergeCell ref="C31:D31"/>
    <mergeCell ref="C26:D26"/>
    <mergeCell ref="C28:D28"/>
    <mergeCell ref="C29:D29"/>
    <mergeCell ref="C30:D30"/>
  </mergeCells>
  <hyperlinks>
    <hyperlink ref="C20" r:id="rId1"/>
  </hyperlinks>
  <pageMargins left="0.70866141732283472" right="0.70866141732283472" top="0.74803149606299213" bottom="0.74803149606299213" header="0.31496062992125984" footer="0.31496062992125984"/>
  <pageSetup paperSize="9" scale="94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2"/>
  <sheetViews>
    <sheetView topLeftCell="A10" workbookViewId="0">
      <selection activeCell="F22" sqref="F22"/>
    </sheetView>
  </sheetViews>
  <sheetFormatPr defaultRowHeight="15"/>
  <cols>
    <col min="2" max="2" width="28.5703125" customWidth="1"/>
    <col min="3" max="3" width="13.28515625" customWidth="1"/>
    <col min="4" max="4" width="12.28515625" customWidth="1"/>
    <col min="5" max="5" width="21.5703125" customWidth="1"/>
  </cols>
  <sheetData>
    <row r="1" spans="1:5">
      <c r="A1" s="1" t="s">
        <v>176</v>
      </c>
    </row>
    <row r="2" spans="1:5">
      <c r="A2" s="3" t="s">
        <v>177</v>
      </c>
    </row>
    <row r="3" spans="1:5">
      <c r="A3" s="3" t="s">
        <v>178</v>
      </c>
    </row>
    <row r="4" spans="1:5">
      <c r="A4" s="3"/>
    </row>
    <row r="5" spans="1:5" ht="25.5">
      <c r="A5" s="13" t="s">
        <v>116</v>
      </c>
      <c r="B5" s="13" t="s">
        <v>0</v>
      </c>
      <c r="C5" s="13" t="s">
        <v>179</v>
      </c>
      <c r="D5" s="13" t="s">
        <v>180</v>
      </c>
      <c r="E5" s="13" t="s">
        <v>181</v>
      </c>
    </row>
    <row r="6" spans="1:5">
      <c r="A6" s="13">
        <v>1</v>
      </c>
      <c r="B6" s="13">
        <v>2</v>
      </c>
      <c r="C6" s="13">
        <v>3</v>
      </c>
      <c r="D6" s="13">
        <v>4</v>
      </c>
      <c r="E6" s="13">
        <v>5</v>
      </c>
    </row>
    <row r="7" spans="1:5">
      <c r="A7" s="16"/>
      <c r="B7" s="16"/>
      <c r="C7" s="16"/>
      <c r="D7" s="16"/>
      <c r="E7" s="16"/>
    </row>
    <row r="8" spans="1:5">
      <c r="A8" s="16"/>
      <c r="B8" s="16"/>
      <c r="C8" s="16"/>
      <c r="D8" s="16"/>
      <c r="E8" s="16"/>
    </row>
    <row r="9" spans="1:5">
      <c r="A9" s="16"/>
      <c r="B9" s="23" t="s">
        <v>136</v>
      </c>
      <c r="C9" s="13" t="s">
        <v>34</v>
      </c>
      <c r="D9" s="13" t="s">
        <v>34</v>
      </c>
      <c r="E9" s="16"/>
    </row>
    <row r="10" spans="1:5">
      <c r="A10" s="1" t="s">
        <v>182</v>
      </c>
    </row>
    <row r="11" spans="1:5">
      <c r="A11" s="3" t="s">
        <v>385</v>
      </c>
    </row>
    <row r="12" spans="1:5" ht="54" customHeight="1">
      <c r="A12" s="168" t="s">
        <v>386</v>
      </c>
      <c r="B12" s="168"/>
      <c r="C12" s="168"/>
      <c r="D12" s="168"/>
      <c r="E12" s="168"/>
    </row>
    <row r="13" spans="1:5">
      <c r="A13" s="3"/>
    </row>
    <row r="14" spans="1:5">
      <c r="A14" s="131" t="s">
        <v>116</v>
      </c>
      <c r="B14" s="131" t="s">
        <v>138</v>
      </c>
      <c r="C14" s="131" t="s">
        <v>183</v>
      </c>
      <c r="D14" s="13" t="s">
        <v>184</v>
      </c>
      <c r="E14" s="13" t="s">
        <v>187</v>
      </c>
    </row>
    <row r="15" spans="1:5">
      <c r="A15" s="131"/>
      <c r="B15" s="131"/>
      <c r="C15" s="131"/>
      <c r="D15" s="13" t="s">
        <v>185</v>
      </c>
      <c r="E15" s="13" t="s">
        <v>188</v>
      </c>
    </row>
    <row r="16" spans="1:5">
      <c r="A16" s="131"/>
      <c r="B16" s="131"/>
      <c r="C16" s="131"/>
      <c r="D16" s="13" t="s">
        <v>186</v>
      </c>
      <c r="E16" s="13" t="s">
        <v>189</v>
      </c>
    </row>
    <row r="17" spans="1:5">
      <c r="A17" s="131"/>
      <c r="B17" s="131"/>
      <c r="C17" s="131"/>
      <c r="D17" s="14"/>
      <c r="E17" s="13" t="s">
        <v>190</v>
      </c>
    </row>
    <row r="18" spans="1:5">
      <c r="A18" s="13">
        <v>1</v>
      </c>
      <c r="B18" s="13">
        <v>2</v>
      </c>
      <c r="C18" s="13">
        <v>3</v>
      </c>
      <c r="D18" s="13">
        <v>4</v>
      </c>
      <c r="E18" s="13">
        <v>5</v>
      </c>
    </row>
    <row r="19" spans="1:5">
      <c r="A19" s="16">
        <v>1</v>
      </c>
      <c r="B19" s="16" t="s">
        <v>387</v>
      </c>
      <c r="C19" s="16">
        <f>E19/D19*100</f>
        <v>5927272.7272727266</v>
      </c>
      <c r="D19" s="16">
        <v>2.2000000000000002</v>
      </c>
      <c r="E19" s="82">
        <f>130400</f>
        <v>130400</v>
      </c>
    </row>
    <row r="20" spans="1:5">
      <c r="A20" s="71">
        <v>2</v>
      </c>
      <c r="B20" s="71" t="s">
        <v>388</v>
      </c>
      <c r="C20" s="71">
        <f t="shared" ref="C20:C21" si="0">E20/D20*100</f>
        <v>400000</v>
      </c>
      <c r="D20" s="71">
        <v>1.5</v>
      </c>
      <c r="E20" s="82">
        <f>3000+3000</f>
        <v>6000</v>
      </c>
    </row>
    <row r="21" spans="1:5">
      <c r="A21" s="16">
        <v>3</v>
      </c>
      <c r="B21" s="16" t="s">
        <v>389</v>
      </c>
      <c r="C21" s="16">
        <f t="shared" si="0"/>
        <v>13333.333333333334</v>
      </c>
      <c r="D21" s="16">
        <v>45</v>
      </c>
      <c r="E21" s="82">
        <f>6000</f>
        <v>6000</v>
      </c>
    </row>
    <row r="22" spans="1:5">
      <c r="A22" s="84">
        <v>4</v>
      </c>
      <c r="B22" s="84" t="s">
        <v>423</v>
      </c>
      <c r="C22" s="84"/>
      <c r="D22" s="84"/>
      <c r="E22" s="85">
        <f>12000</f>
        <v>12000</v>
      </c>
    </row>
    <row r="23" spans="1:5">
      <c r="A23" s="16"/>
      <c r="B23" s="23" t="s">
        <v>136</v>
      </c>
      <c r="C23" s="16"/>
      <c r="D23" s="13" t="s">
        <v>34</v>
      </c>
      <c r="E23" s="88">
        <f>SUM(E19:E22)</f>
        <v>154400</v>
      </c>
    </row>
    <row r="24" spans="1:5">
      <c r="A24" s="1" t="s">
        <v>191</v>
      </c>
    </row>
    <row r="25" spans="1:5">
      <c r="A25" s="1"/>
    </row>
    <row r="26" spans="1:5">
      <c r="A26" s="1" t="s">
        <v>192</v>
      </c>
    </row>
    <row r="27" spans="1:5">
      <c r="A27" s="3" t="s">
        <v>177</v>
      </c>
    </row>
    <row r="28" spans="1:5">
      <c r="A28" s="3" t="s">
        <v>178</v>
      </c>
    </row>
    <row r="29" spans="1:5">
      <c r="A29" s="3"/>
    </row>
    <row r="30" spans="1:5" ht="25.5">
      <c r="A30" s="13" t="s">
        <v>116</v>
      </c>
      <c r="B30" s="13" t="s">
        <v>0</v>
      </c>
      <c r="C30" s="13" t="s">
        <v>179</v>
      </c>
      <c r="D30" s="13" t="s">
        <v>180</v>
      </c>
      <c r="E30" s="13" t="s">
        <v>181</v>
      </c>
    </row>
    <row r="31" spans="1:5">
      <c r="A31" s="13">
        <v>1</v>
      </c>
      <c r="B31" s="13">
        <v>2</v>
      </c>
      <c r="C31" s="13">
        <v>3</v>
      </c>
      <c r="D31" s="13">
        <v>4</v>
      </c>
      <c r="E31" s="13">
        <v>5</v>
      </c>
    </row>
    <row r="32" spans="1:5">
      <c r="A32" s="16"/>
      <c r="B32" s="16"/>
      <c r="C32" s="16"/>
      <c r="D32" s="16"/>
      <c r="E32" s="16"/>
    </row>
    <row r="33" spans="1:5">
      <c r="A33" s="16"/>
      <c r="B33" s="16"/>
      <c r="C33" s="16"/>
      <c r="D33" s="16"/>
      <c r="E33" s="16"/>
    </row>
    <row r="34" spans="1:5">
      <c r="A34" s="16"/>
      <c r="B34" s="23" t="s">
        <v>136</v>
      </c>
      <c r="C34" s="13" t="s">
        <v>34</v>
      </c>
      <c r="D34" s="13" t="s">
        <v>34</v>
      </c>
      <c r="E34" s="16"/>
    </row>
    <row r="35" spans="1:5">
      <c r="A35" s="1" t="s">
        <v>193</v>
      </c>
    </row>
    <row r="36" spans="1:5">
      <c r="A36" s="3" t="s">
        <v>177</v>
      </c>
    </row>
    <row r="37" spans="1:5">
      <c r="A37" s="3" t="s">
        <v>178</v>
      </c>
    </row>
    <row r="38" spans="1:5">
      <c r="A38" s="3"/>
    </row>
    <row r="39" spans="1:5" ht="25.5">
      <c r="A39" s="13" t="s">
        <v>116</v>
      </c>
      <c r="B39" s="13" t="s">
        <v>0</v>
      </c>
      <c r="C39" s="13" t="s">
        <v>179</v>
      </c>
      <c r="D39" s="13" t="s">
        <v>180</v>
      </c>
      <c r="E39" s="13" t="s">
        <v>181</v>
      </c>
    </row>
    <row r="40" spans="1:5">
      <c r="A40" s="13">
        <v>1</v>
      </c>
      <c r="B40" s="13">
        <v>2</v>
      </c>
      <c r="C40" s="13">
        <v>3</v>
      </c>
      <c r="D40" s="13">
        <v>4</v>
      </c>
      <c r="E40" s="13">
        <v>5</v>
      </c>
    </row>
    <row r="41" spans="1:5">
      <c r="A41" s="16"/>
      <c r="B41" s="16"/>
      <c r="C41" s="16"/>
      <c r="D41" s="16"/>
      <c r="E41" s="16">
        <v>1000</v>
      </c>
    </row>
    <row r="42" spans="1:5">
      <c r="A42" s="16"/>
      <c r="B42" s="23" t="s">
        <v>136</v>
      </c>
      <c r="C42" s="13" t="s">
        <v>34</v>
      </c>
      <c r="D42" s="13" t="s">
        <v>34</v>
      </c>
      <c r="E42" s="16"/>
    </row>
  </sheetData>
  <mergeCells count="4">
    <mergeCell ref="A14:A17"/>
    <mergeCell ref="B14:B17"/>
    <mergeCell ref="C14:C17"/>
    <mergeCell ref="A12:E1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74"/>
  <sheetViews>
    <sheetView topLeftCell="A19" workbookViewId="0">
      <selection activeCell="K52" sqref="K52"/>
    </sheetView>
  </sheetViews>
  <sheetFormatPr defaultRowHeight="15"/>
  <cols>
    <col min="2" max="2" width="28.28515625" customWidth="1"/>
    <col min="3" max="3" width="12.42578125" customWidth="1"/>
    <col min="4" max="4" width="14.7109375" customWidth="1"/>
    <col min="5" max="5" width="16.140625" customWidth="1"/>
    <col min="6" max="6" width="12.42578125" customWidth="1"/>
  </cols>
  <sheetData>
    <row r="1" spans="1:8">
      <c r="A1" s="1" t="s">
        <v>194</v>
      </c>
    </row>
    <row r="2" spans="1:8">
      <c r="A2" s="3" t="s">
        <v>390</v>
      </c>
    </row>
    <row r="3" spans="1:8" ht="63.75" customHeight="1">
      <c r="A3" s="168" t="s">
        <v>391</v>
      </c>
      <c r="B3" s="168"/>
      <c r="C3" s="168"/>
      <c r="D3" s="168"/>
      <c r="E3" s="168"/>
      <c r="F3" s="168"/>
    </row>
    <row r="4" spans="1:8" ht="15.75" thickBot="1">
      <c r="A4" s="1" t="s">
        <v>195</v>
      </c>
    </row>
    <row r="5" spans="1:8">
      <c r="A5" s="157" t="s">
        <v>116</v>
      </c>
      <c r="B5" s="157" t="s">
        <v>138</v>
      </c>
      <c r="C5" s="157" t="s">
        <v>196</v>
      </c>
      <c r="D5" s="5" t="s">
        <v>197</v>
      </c>
      <c r="E5" s="5" t="s">
        <v>199</v>
      </c>
      <c r="F5" s="5" t="s">
        <v>201</v>
      </c>
    </row>
    <row r="6" spans="1:8">
      <c r="A6" s="158"/>
      <c r="B6" s="158"/>
      <c r="C6" s="158"/>
      <c r="D6" s="6" t="s">
        <v>198</v>
      </c>
      <c r="E6" s="6" t="s">
        <v>200</v>
      </c>
      <c r="F6" s="6" t="s">
        <v>202</v>
      </c>
    </row>
    <row r="7" spans="1:8">
      <c r="A7" s="158"/>
      <c r="B7" s="158"/>
      <c r="C7" s="158"/>
      <c r="D7" s="6" t="s">
        <v>85</v>
      </c>
      <c r="E7" s="6" t="s">
        <v>156</v>
      </c>
      <c r="F7" s="6" t="s">
        <v>203</v>
      </c>
    </row>
    <row r="8" spans="1:8">
      <c r="A8" s="158"/>
      <c r="B8" s="158"/>
      <c r="C8" s="158"/>
      <c r="D8" s="7"/>
      <c r="E8" s="7"/>
      <c r="F8" s="6" t="s">
        <v>204</v>
      </c>
    </row>
    <row r="9" spans="1:8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</row>
    <row r="10" spans="1:8">
      <c r="A10" s="72">
        <v>1</v>
      </c>
      <c r="B10" s="15" t="s">
        <v>392</v>
      </c>
      <c r="C10" s="72">
        <v>1</v>
      </c>
      <c r="D10" s="72">
        <v>12</v>
      </c>
      <c r="E10" s="72">
        <f>F10/D10</f>
        <v>1100</v>
      </c>
      <c r="F10" s="82">
        <f>13200</f>
        <v>13200</v>
      </c>
    </row>
    <row r="11" spans="1:8">
      <c r="A11" s="72">
        <v>2</v>
      </c>
      <c r="B11" s="15" t="s">
        <v>393</v>
      </c>
      <c r="C11" s="72">
        <v>1</v>
      </c>
      <c r="D11" s="78">
        <v>12</v>
      </c>
      <c r="E11" s="78">
        <f t="shared" ref="E11:E12" si="0">F11/D11</f>
        <v>333.33333333333331</v>
      </c>
      <c r="F11" s="78">
        <f>4000</f>
        <v>4000</v>
      </c>
      <c r="G11" s="79"/>
      <c r="H11" s="79"/>
    </row>
    <row r="12" spans="1:8">
      <c r="A12" s="72">
        <v>3</v>
      </c>
      <c r="B12" s="15" t="s">
        <v>394</v>
      </c>
      <c r="C12" s="72">
        <v>1</v>
      </c>
      <c r="D12" s="78">
        <v>12</v>
      </c>
      <c r="E12" s="78">
        <f t="shared" si="0"/>
        <v>0</v>
      </c>
      <c r="F12" s="78"/>
      <c r="G12" s="79"/>
      <c r="H12" s="79"/>
    </row>
    <row r="13" spans="1:8">
      <c r="A13" s="16"/>
      <c r="B13" s="23" t="s">
        <v>136</v>
      </c>
      <c r="C13" s="13" t="s">
        <v>34</v>
      </c>
      <c r="D13" s="78" t="s">
        <v>34</v>
      </c>
      <c r="E13" s="78" t="s">
        <v>34</v>
      </c>
      <c r="F13" s="78">
        <f>SUM(F10:F12)</f>
        <v>17200</v>
      </c>
      <c r="G13" s="79"/>
      <c r="H13" s="79"/>
    </row>
    <row r="14" spans="1:8">
      <c r="A14" s="3"/>
      <c r="D14" s="79"/>
      <c r="E14" s="79"/>
      <c r="F14" s="79"/>
      <c r="G14" s="79"/>
      <c r="H14" s="79"/>
    </row>
    <row r="15" spans="1:8" ht="15.75" thickBot="1">
      <c r="A15" s="1" t="s">
        <v>205</v>
      </c>
      <c r="D15" s="79"/>
      <c r="E15" s="79"/>
      <c r="F15" s="79"/>
      <c r="G15" s="79"/>
      <c r="H15" s="79"/>
    </row>
    <row r="16" spans="1:8">
      <c r="A16" s="157" t="s">
        <v>116</v>
      </c>
      <c r="B16" s="157" t="s">
        <v>138</v>
      </c>
      <c r="C16" s="5" t="s">
        <v>197</v>
      </c>
      <c r="D16" s="80" t="s">
        <v>207</v>
      </c>
      <c r="E16" s="195" t="s">
        <v>209</v>
      </c>
      <c r="F16" s="79"/>
      <c r="G16" s="79"/>
      <c r="H16" s="79"/>
    </row>
    <row r="17" spans="1:8" ht="25.5">
      <c r="A17" s="158"/>
      <c r="B17" s="158"/>
      <c r="C17" s="6" t="s">
        <v>206</v>
      </c>
      <c r="D17" s="81" t="s">
        <v>208</v>
      </c>
      <c r="E17" s="196"/>
      <c r="F17" s="79"/>
      <c r="G17" s="79"/>
      <c r="H17" s="79"/>
    </row>
    <row r="18" spans="1:8">
      <c r="A18" s="158"/>
      <c r="B18" s="158"/>
      <c r="C18" s="7"/>
      <c r="D18" s="81" t="s">
        <v>156</v>
      </c>
      <c r="E18" s="196"/>
      <c r="F18" s="79"/>
      <c r="G18" s="79"/>
      <c r="H18" s="79"/>
    </row>
    <row r="19" spans="1:8">
      <c r="A19" s="13">
        <v>1</v>
      </c>
      <c r="B19" s="13">
        <v>2</v>
      </c>
      <c r="C19" s="13">
        <v>3</v>
      </c>
      <c r="D19" s="78">
        <v>4</v>
      </c>
      <c r="E19" s="78">
        <v>5</v>
      </c>
      <c r="F19" s="79"/>
      <c r="G19" s="79"/>
      <c r="H19" s="79"/>
    </row>
    <row r="20" spans="1:8">
      <c r="A20" s="16"/>
      <c r="B20" s="16"/>
      <c r="C20" s="16"/>
      <c r="D20" s="54"/>
      <c r="E20" s="54"/>
      <c r="F20" s="79"/>
      <c r="G20" s="79"/>
      <c r="H20" s="79"/>
    </row>
    <row r="21" spans="1:8">
      <c r="A21" s="16"/>
      <c r="B21" s="16"/>
      <c r="C21" s="16"/>
      <c r="D21" s="54"/>
      <c r="E21" s="54"/>
      <c r="F21" s="79"/>
      <c r="G21" s="79"/>
      <c r="H21" s="79"/>
    </row>
    <row r="22" spans="1:8">
      <c r="A22" s="16"/>
      <c r="B22" s="23" t="s">
        <v>136</v>
      </c>
      <c r="C22" s="16"/>
      <c r="D22" s="54"/>
      <c r="E22" s="54"/>
      <c r="F22" s="79"/>
      <c r="G22" s="79"/>
      <c r="H22" s="79"/>
    </row>
    <row r="23" spans="1:8">
      <c r="D23" s="79"/>
      <c r="E23" s="79"/>
      <c r="F23" s="79"/>
      <c r="G23" s="79"/>
      <c r="H23" s="79"/>
    </row>
    <row r="24" spans="1:8" ht="15.75" thickBot="1">
      <c r="A24" s="1" t="s">
        <v>210</v>
      </c>
      <c r="D24" s="79"/>
      <c r="E24" s="79"/>
      <c r="F24" s="79"/>
      <c r="G24" s="79"/>
      <c r="H24" s="79"/>
    </row>
    <row r="25" spans="1:8">
      <c r="A25" s="157" t="s">
        <v>116</v>
      </c>
      <c r="B25" s="157" t="s">
        <v>0</v>
      </c>
      <c r="C25" s="5" t="s">
        <v>211</v>
      </c>
      <c r="D25" s="195" t="s">
        <v>214</v>
      </c>
      <c r="E25" s="195" t="s">
        <v>215</v>
      </c>
      <c r="F25" s="80" t="s">
        <v>147</v>
      </c>
      <c r="G25" s="79"/>
      <c r="H25" s="79"/>
    </row>
    <row r="26" spans="1:8">
      <c r="A26" s="158"/>
      <c r="B26" s="158"/>
      <c r="C26" s="6" t="s">
        <v>212</v>
      </c>
      <c r="D26" s="196"/>
      <c r="E26" s="196"/>
      <c r="F26" s="81" t="s">
        <v>216</v>
      </c>
      <c r="G26" s="79"/>
      <c r="H26" s="79"/>
    </row>
    <row r="27" spans="1:8">
      <c r="A27" s="158"/>
      <c r="B27" s="158"/>
      <c r="C27" s="6" t="s">
        <v>213</v>
      </c>
      <c r="D27" s="196"/>
      <c r="E27" s="196"/>
      <c r="F27" s="81" t="s">
        <v>217</v>
      </c>
      <c r="G27" s="79"/>
      <c r="H27" s="79"/>
    </row>
    <row r="28" spans="1:8">
      <c r="A28" s="13">
        <v>1</v>
      </c>
      <c r="B28" s="13">
        <v>2</v>
      </c>
      <c r="C28" s="13">
        <v>4</v>
      </c>
      <c r="D28" s="78">
        <v>5</v>
      </c>
      <c r="E28" s="78">
        <v>6</v>
      </c>
      <c r="F28" s="78">
        <v>6</v>
      </c>
      <c r="G28" s="79"/>
      <c r="H28" s="79"/>
    </row>
    <row r="29" spans="1:8">
      <c r="A29" s="16">
        <v>1</v>
      </c>
      <c r="B29" s="16" t="s">
        <v>418</v>
      </c>
      <c r="C29" s="16">
        <v>36.299999999999997</v>
      </c>
      <c r="D29" s="54">
        <f>F29/C29</f>
        <v>23063.911845730028</v>
      </c>
      <c r="E29" s="54"/>
      <c r="F29" s="78">
        <v>837220</v>
      </c>
      <c r="G29" s="79"/>
      <c r="H29" s="79"/>
    </row>
    <row r="30" spans="1:8">
      <c r="A30" s="95"/>
      <c r="B30" s="95" t="s">
        <v>440</v>
      </c>
      <c r="C30" s="95">
        <v>9.3000000000000007</v>
      </c>
      <c r="D30" s="97">
        <f>F30/C30</f>
        <v>1050.5376344086021</v>
      </c>
      <c r="E30" s="97"/>
      <c r="F30" s="96">
        <v>9770</v>
      </c>
      <c r="G30" s="79"/>
      <c r="H30" s="79"/>
    </row>
    <row r="31" spans="1:8" ht="25.5">
      <c r="A31" s="71">
        <v>2</v>
      </c>
      <c r="B31" s="71" t="s">
        <v>395</v>
      </c>
      <c r="C31" s="71">
        <v>21.9</v>
      </c>
      <c r="D31" s="54">
        <f t="shared" ref="D31" si="1">F31/C31</f>
        <v>8135.1598173515986</v>
      </c>
      <c r="E31" s="54"/>
      <c r="F31" s="78">
        <v>178160</v>
      </c>
      <c r="G31" s="79"/>
      <c r="H31" s="79"/>
    </row>
    <row r="32" spans="1:8">
      <c r="A32" s="71">
        <v>3</v>
      </c>
      <c r="B32" s="98" t="s">
        <v>396</v>
      </c>
      <c r="C32" s="71"/>
      <c r="D32" s="54"/>
      <c r="E32" s="54"/>
      <c r="F32" s="78"/>
      <c r="G32" s="79"/>
      <c r="H32" s="79"/>
    </row>
    <row r="33" spans="1:10">
      <c r="A33" s="16">
        <v>4</v>
      </c>
      <c r="B33" s="98" t="s">
        <v>441</v>
      </c>
      <c r="C33" s="16"/>
      <c r="D33" s="54"/>
      <c r="E33" s="54"/>
      <c r="F33" s="78"/>
      <c r="G33" s="79"/>
      <c r="H33" s="79"/>
    </row>
    <row r="34" spans="1:10" ht="15.75" thickBot="1">
      <c r="A34" s="100"/>
      <c r="B34" s="101" t="s">
        <v>442</v>
      </c>
      <c r="C34" s="102">
        <v>1.831</v>
      </c>
      <c r="D34" s="102">
        <f t="shared" ref="D34" si="2">F34/C34</f>
        <v>3823.0475150191155</v>
      </c>
      <c r="E34" s="102"/>
      <c r="F34" s="103">
        <v>7000</v>
      </c>
      <c r="G34" s="104"/>
      <c r="H34" s="96"/>
      <c r="I34" s="79"/>
      <c r="J34" s="79"/>
    </row>
    <row r="35" spans="1:10" ht="15.75" customHeight="1">
      <c r="A35" s="16"/>
      <c r="B35" s="23" t="s">
        <v>136</v>
      </c>
      <c r="C35" s="13" t="s">
        <v>34</v>
      </c>
      <c r="D35" s="78" t="s">
        <v>34</v>
      </c>
      <c r="E35" s="78" t="s">
        <v>34</v>
      </c>
      <c r="F35" s="78">
        <f>SUM(F29:F34)</f>
        <v>1032150</v>
      </c>
      <c r="G35" s="79"/>
      <c r="H35" s="79"/>
    </row>
    <row r="36" spans="1:10" hidden="1">
      <c r="A36" s="1" t="s">
        <v>218</v>
      </c>
      <c r="D36" s="79"/>
      <c r="E36" s="79"/>
      <c r="F36" s="79"/>
      <c r="G36" s="79"/>
      <c r="H36" s="79"/>
    </row>
    <row r="37" spans="1:10" ht="15.75" hidden="1" thickBot="1">
      <c r="A37" s="1" t="s">
        <v>219</v>
      </c>
      <c r="D37" s="79"/>
      <c r="E37" s="79"/>
      <c r="F37" s="79"/>
      <c r="G37" s="79"/>
      <c r="H37" s="79"/>
    </row>
    <row r="38" spans="1:10" hidden="1">
      <c r="A38" s="157" t="s">
        <v>116</v>
      </c>
      <c r="B38" s="157" t="s">
        <v>0</v>
      </c>
      <c r="C38" s="157" t="s">
        <v>197</v>
      </c>
      <c r="D38" s="80" t="s">
        <v>184</v>
      </c>
      <c r="E38" s="80" t="s">
        <v>199</v>
      </c>
      <c r="F38" s="79"/>
      <c r="G38" s="79"/>
      <c r="H38" s="79"/>
    </row>
    <row r="39" spans="1:10" hidden="1">
      <c r="A39" s="158"/>
      <c r="B39" s="158"/>
      <c r="C39" s="158"/>
      <c r="D39" s="81" t="s">
        <v>220</v>
      </c>
      <c r="E39" s="81" t="s">
        <v>222</v>
      </c>
      <c r="F39" s="79"/>
      <c r="G39" s="79"/>
      <c r="H39" s="79"/>
    </row>
    <row r="40" spans="1:10" hidden="1">
      <c r="A40" s="158"/>
      <c r="B40" s="158"/>
      <c r="C40" s="158"/>
      <c r="D40" s="81" t="s">
        <v>221</v>
      </c>
      <c r="E40" s="81" t="s">
        <v>156</v>
      </c>
      <c r="F40" s="79"/>
      <c r="G40" s="79"/>
      <c r="H40" s="79"/>
    </row>
    <row r="41" spans="1:10" hidden="1">
      <c r="A41" s="13">
        <v>1</v>
      </c>
      <c r="B41" s="13">
        <v>2</v>
      </c>
      <c r="C41" s="13">
        <v>4</v>
      </c>
      <c r="D41" s="78">
        <v>5</v>
      </c>
      <c r="E41" s="78">
        <v>6</v>
      </c>
      <c r="F41" s="79"/>
      <c r="G41" s="79"/>
      <c r="H41" s="79"/>
    </row>
    <row r="42" spans="1:10" hidden="1">
      <c r="A42" s="16"/>
      <c r="B42" s="16"/>
      <c r="C42" s="16"/>
      <c r="D42" s="54"/>
      <c r="E42" s="54"/>
      <c r="F42" s="79"/>
      <c r="G42" s="79"/>
      <c r="H42" s="79"/>
    </row>
    <row r="43" spans="1:10" hidden="1">
      <c r="A43" s="16"/>
      <c r="B43" s="16"/>
      <c r="C43" s="16"/>
      <c r="D43" s="54"/>
      <c r="E43" s="54"/>
      <c r="F43" s="79"/>
      <c r="G43" s="79"/>
      <c r="H43" s="79"/>
    </row>
    <row r="44" spans="1:10" hidden="1">
      <c r="A44" s="16"/>
      <c r="B44" s="23" t="s">
        <v>136</v>
      </c>
      <c r="C44" s="13" t="s">
        <v>34</v>
      </c>
      <c r="D44" s="78" t="s">
        <v>34</v>
      </c>
      <c r="E44" s="78" t="s">
        <v>34</v>
      </c>
      <c r="F44" s="79"/>
      <c r="G44" s="79"/>
      <c r="H44" s="79"/>
    </row>
    <row r="45" spans="1:10" ht="15.75" thickBot="1">
      <c r="A45" s="1" t="s">
        <v>223</v>
      </c>
      <c r="D45" s="79"/>
      <c r="E45" s="79"/>
      <c r="F45" s="79"/>
      <c r="G45" s="79"/>
      <c r="H45" s="79"/>
    </row>
    <row r="46" spans="1:10">
      <c r="A46" s="157" t="s">
        <v>116</v>
      </c>
      <c r="B46" s="157" t="s">
        <v>138</v>
      </c>
      <c r="C46" s="157" t="s">
        <v>224</v>
      </c>
      <c r="D46" s="80" t="s">
        <v>197</v>
      </c>
      <c r="E46" s="80" t="s">
        <v>199</v>
      </c>
      <c r="F46" s="79"/>
      <c r="G46" s="79"/>
      <c r="H46" s="79"/>
    </row>
    <row r="47" spans="1:10">
      <c r="A47" s="158"/>
      <c r="B47" s="158"/>
      <c r="C47" s="158"/>
      <c r="D47" s="81" t="s">
        <v>225</v>
      </c>
      <c r="E47" s="81" t="s">
        <v>227</v>
      </c>
      <c r="F47" s="79"/>
      <c r="G47" s="79"/>
      <c r="H47" s="79"/>
    </row>
    <row r="48" spans="1:10">
      <c r="A48" s="158"/>
      <c r="B48" s="158"/>
      <c r="C48" s="158"/>
      <c r="D48" s="81" t="s">
        <v>226</v>
      </c>
      <c r="E48" s="81" t="s">
        <v>156</v>
      </c>
      <c r="F48" s="79"/>
      <c r="G48" s="79"/>
      <c r="H48" s="79"/>
    </row>
    <row r="49" spans="1:8">
      <c r="A49" s="13">
        <v>1</v>
      </c>
      <c r="B49" s="13">
        <v>2</v>
      </c>
      <c r="C49" s="13">
        <v>3</v>
      </c>
      <c r="D49" s="78">
        <v>4</v>
      </c>
      <c r="E49" s="78">
        <v>5</v>
      </c>
      <c r="F49" s="79"/>
      <c r="G49" s="79"/>
      <c r="H49" s="79"/>
    </row>
    <row r="50" spans="1:8">
      <c r="A50" s="16">
        <v>1</v>
      </c>
      <c r="B50" s="16" t="s">
        <v>397</v>
      </c>
      <c r="C50" s="16" t="s">
        <v>398</v>
      </c>
      <c r="D50" s="54">
        <v>12</v>
      </c>
      <c r="E50" s="78">
        <f>10750</f>
        <v>10750</v>
      </c>
      <c r="F50" s="79"/>
      <c r="G50" s="79"/>
      <c r="H50" s="79"/>
    </row>
    <row r="51" spans="1:8">
      <c r="A51" s="71">
        <v>2</v>
      </c>
      <c r="B51" s="71" t="s">
        <v>399</v>
      </c>
      <c r="C51" s="71" t="s">
        <v>402</v>
      </c>
      <c r="D51" s="54"/>
      <c r="E51" s="78">
        <f>11500</f>
        <v>11500</v>
      </c>
      <c r="F51" s="79"/>
      <c r="G51" s="79"/>
      <c r="H51" s="79"/>
    </row>
    <row r="52" spans="1:8">
      <c r="A52" s="71">
        <v>3</v>
      </c>
      <c r="B52" s="71" t="s">
        <v>400</v>
      </c>
      <c r="C52" s="71" t="s">
        <v>401</v>
      </c>
      <c r="D52" s="54">
        <v>2</v>
      </c>
      <c r="E52" s="78">
        <f>5500</f>
        <v>5500</v>
      </c>
      <c r="F52" s="79"/>
      <c r="G52" s="79"/>
      <c r="H52" s="79"/>
    </row>
    <row r="53" spans="1:8">
      <c r="A53" s="16">
        <v>5</v>
      </c>
      <c r="B53" s="16" t="s">
        <v>403</v>
      </c>
      <c r="C53" s="16"/>
      <c r="D53" s="54"/>
      <c r="E53" s="78">
        <f>7300</f>
        <v>7300</v>
      </c>
      <c r="F53" s="79"/>
      <c r="G53" s="79"/>
      <c r="H53" s="79"/>
    </row>
    <row r="54" spans="1:8">
      <c r="A54" s="16"/>
      <c r="B54" s="23" t="s">
        <v>136</v>
      </c>
      <c r="C54" s="13" t="s">
        <v>34</v>
      </c>
      <c r="D54" s="78" t="s">
        <v>34</v>
      </c>
      <c r="E54" s="78">
        <f>E50+E51+E52+E53</f>
        <v>35050</v>
      </c>
      <c r="F54" s="79"/>
      <c r="G54" s="79"/>
      <c r="H54" s="79"/>
    </row>
    <row r="55" spans="1:8" ht="15.75" thickBot="1">
      <c r="A55" s="1" t="s">
        <v>228</v>
      </c>
      <c r="D55" s="79"/>
      <c r="E55" s="79"/>
      <c r="F55" s="79"/>
      <c r="G55" s="79"/>
      <c r="H55" s="79"/>
    </row>
    <row r="56" spans="1:8" ht="25.5">
      <c r="A56" s="4" t="s">
        <v>116</v>
      </c>
      <c r="B56" s="5" t="s">
        <v>138</v>
      </c>
      <c r="C56" s="5" t="s">
        <v>229</v>
      </c>
      <c r="D56" s="80" t="s">
        <v>230</v>
      </c>
      <c r="E56" s="79"/>
      <c r="F56" s="79"/>
      <c r="G56" s="79"/>
      <c r="H56" s="79"/>
    </row>
    <row r="57" spans="1:8">
      <c r="A57" s="13">
        <v>1</v>
      </c>
      <c r="B57" s="13">
        <v>2</v>
      </c>
      <c r="C57" s="13">
        <v>3</v>
      </c>
      <c r="D57" s="78">
        <v>4</v>
      </c>
      <c r="E57" s="79"/>
      <c r="F57" s="79"/>
      <c r="G57" s="79"/>
      <c r="H57" s="79"/>
    </row>
    <row r="58" spans="1:8">
      <c r="A58" s="16">
        <v>1</v>
      </c>
      <c r="B58" s="16" t="s">
        <v>404</v>
      </c>
      <c r="C58" s="16">
        <v>1</v>
      </c>
      <c r="D58" s="78">
        <f>25000</f>
        <v>25000</v>
      </c>
      <c r="E58" s="79"/>
      <c r="F58" s="79"/>
      <c r="G58" s="79"/>
      <c r="H58" s="79"/>
    </row>
    <row r="59" spans="1:8">
      <c r="A59" s="16">
        <v>2</v>
      </c>
      <c r="B59" s="16" t="s">
        <v>405</v>
      </c>
      <c r="C59" s="16">
        <v>12</v>
      </c>
      <c r="D59" s="78"/>
      <c r="E59" s="79"/>
      <c r="F59" s="79"/>
      <c r="G59" s="79"/>
      <c r="H59" s="79"/>
    </row>
    <row r="60" spans="1:8">
      <c r="A60" s="71">
        <v>3</v>
      </c>
      <c r="B60" s="71" t="s">
        <v>406</v>
      </c>
      <c r="C60" s="71">
        <v>2</v>
      </c>
      <c r="D60" s="78"/>
      <c r="E60" s="79"/>
      <c r="F60" s="79"/>
      <c r="G60" s="79"/>
      <c r="H60" s="79"/>
    </row>
    <row r="61" spans="1:8" ht="25.5">
      <c r="A61" s="71">
        <v>4</v>
      </c>
      <c r="B61" s="71" t="s">
        <v>407</v>
      </c>
      <c r="C61" s="71">
        <v>1</v>
      </c>
      <c r="D61" s="78"/>
      <c r="E61" s="79"/>
      <c r="F61" s="79"/>
      <c r="G61" s="79"/>
      <c r="H61" s="79"/>
    </row>
    <row r="62" spans="1:8">
      <c r="A62" s="75">
        <v>5</v>
      </c>
      <c r="B62" s="75" t="s">
        <v>413</v>
      </c>
      <c r="C62" s="75"/>
      <c r="D62" s="78"/>
      <c r="E62" s="79"/>
      <c r="F62" s="79"/>
      <c r="G62" s="79"/>
      <c r="H62" s="79"/>
    </row>
    <row r="63" spans="1:8">
      <c r="A63" s="77">
        <v>6</v>
      </c>
      <c r="B63" s="77" t="s">
        <v>417</v>
      </c>
      <c r="C63" s="77"/>
      <c r="D63" s="78"/>
      <c r="E63" s="79"/>
      <c r="F63" s="79"/>
      <c r="G63" s="79"/>
      <c r="H63" s="79"/>
    </row>
    <row r="64" spans="1:8">
      <c r="A64" s="16"/>
      <c r="B64" s="23" t="s">
        <v>136</v>
      </c>
      <c r="C64" s="13" t="s">
        <v>34</v>
      </c>
      <c r="D64" s="88">
        <f>SUM(D58:D63)</f>
        <v>25000</v>
      </c>
      <c r="E64" s="79"/>
      <c r="F64" s="79"/>
      <c r="G64" s="79"/>
      <c r="H64" s="79"/>
    </row>
    <row r="65" spans="1:8" ht="15.75" thickBot="1">
      <c r="A65" s="1" t="s">
        <v>231</v>
      </c>
      <c r="D65" s="79"/>
      <c r="E65" s="79"/>
      <c r="F65" s="79"/>
      <c r="G65" s="79"/>
      <c r="H65" s="79"/>
    </row>
    <row r="66" spans="1:8" ht="25.5">
      <c r="A66" s="4" t="s">
        <v>116</v>
      </c>
      <c r="B66" s="5" t="s">
        <v>138</v>
      </c>
      <c r="C66" s="5" t="s">
        <v>197</v>
      </c>
      <c r="D66" s="80" t="s">
        <v>232</v>
      </c>
      <c r="E66" s="80" t="s">
        <v>233</v>
      </c>
      <c r="F66" s="79"/>
      <c r="G66" s="79"/>
      <c r="H66" s="79"/>
    </row>
    <row r="67" spans="1:8">
      <c r="A67" s="16"/>
      <c r="B67" s="13">
        <v>1</v>
      </c>
      <c r="C67" s="13">
        <v>2</v>
      </c>
      <c r="D67" s="78">
        <v>3</v>
      </c>
      <c r="E67" s="78">
        <v>4</v>
      </c>
      <c r="F67" s="79"/>
      <c r="G67" s="79"/>
      <c r="H67" s="79"/>
    </row>
    <row r="68" spans="1:8">
      <c r="A68" s="16">
        <v>1</v>
      </c>
      <c r="B68" s="16" t="s">
        <v>408</v>
      </c>
      <c r="C68" s="16">
        <f>5600+1300</f>
        <v>6900</v>
      </c>
      <c r="D68" s="54">
        <v>46</v>
      </c>
      <c r="E68" s="78">
        <f>C68*D68</f>
        <v>317400</v>
      </c>
      <c r="F68" s="79"/>
      <c r="G68" s="79"/>
      <c r="H68" s="79"/>
    </row>
    <row r="69" spans="1:8">
      <c r="A69" s="16">
        <v>2</v>
      </c>
      <c r="B69" s="16" t="s">
        <v>409</v>
      </c>
      <c r="C69" s="16">
        <v>1</v>
      </c>
      <c r="D69" s="54">
        <v>2500</v>
      </c>
      <c r="E69" s="78">
        <f>25000</f>
        <v>25000</v>
      </c>
      <c r="F69" s="79"/>
      <c r="G69" s="79"/>
      <c r="H69" s="79"/>
    </row>
    <row r="70" spans="1:8" ht="25.5">
      <c r="A70" s="75">
        <v>3</v>
      </c>
      <c r="B70" s="75" t="s">
        <v>414</v>
      </c>
      <c r="C70" s="75">
        <v>123</v>
      </c>
      <c r="D70" s="54">
        <v>300</v>
      </c>
      <c r="E70" s="78">
        <f>82800</f>
        <v>82800</v>
      </c>
      <c r="F70" s="79"/>
      <c r="G70" s="79"/>
      <c r="H70" s="79"/>
    </row>
    <row r="71" spans="1:8">
      <c r="A71" s="84">
        <v>4</v>
      </c>
      <c r="B71" s="84" t="s">
        <v>424</v>
      </c>
      <c r="C71" s="84">
        <v>1</v>
      </c>
      <c r="D71" s="54">
        <v>20000</v>
      </c>
      <c r="E71" s="78">
        <f>0</f>
        <v>0</v>
      </c>
      <c r="F71" s="79"/>
      <c r="G71" s="79"/>
      <c r="H71" s="79"/>
    </row>
    <row r="72" spans="1:8" ht="25.5">
      <c r="A72" s="71">
        <v>5</v>
      </c>
      <c r="B72" s="71" t="s">
        <v>410</v>
      </c>
      <c r="C72" s="71">
        <f>E72/D72</f>
        <v>1660</v>
      </c>
      <c r="D72" s="54">
        <v>100</v>
      </c>
      <c r="E72" s="78">
        <f>'разд 2'!K43</f>
        <v>166000</v>
      </c>
      <c r="F72" s="79" t="s">
        <v>428</v>
      </c>
      <c r="G72" s="79"/>
      <c r="H72" s="79"/>
    </row>
    <row r="73" spans="1:8">
      <c r="A73" s="76">
        <v>6</v>
      </c>
      <c r="B73" s="76" t="s">
        <v>415</v>
      </c>
      <c r="C73" s="76">
        <v>100</v>
      </c>
      <c r="D73" s="54">
        <v>500</v>
      </c>
      <c r="E73" s="78">
        <f>21700</f>
        <v>21700</v>
      </c>
      <c r="F73" s="79"/>
      <c r="G73" s="79"/>
      <c r="H73" s="79"/>
    </row>
    <row r="74" spans="1:8">
      <c r="A74" s="16"/>
      <c r="B74" s="23" t="s">
        <v>136</v>
      </c>
      <c r="C74" s="16"/>
      <c r="D74" s="78" t="s">
        <v>34</v>
      </c>
      <c r="E74" s="78">
        <f>SUM(E68:E73)</f>
        <v>612900</v>
      </c>
      <c r="F74" s="79"/>
      <c r="G74" s="79"/>
      <c r="H74" s="79"/>
    </row>
  </sheetData>
  <mergeCells count="17">
    <mergeCell ref="A3:F3"/>
    <mergeCell ref="E16:E18"/>
    <mergeCell ref="A5:A8"/>
    <mergeCell ref="B5:B8"/>
    <mergeCell ref="C5:C8"/>
    <mergeCell ref="A16:A18"/>
    <mergeCell ref="B16:B18"/>
    <mergeCell ref="D25:D27"/>
    <mergeCell ref="E25:E27"/>
    <mergeCell ref="A38:A40"/>
    <mergeCell ref="B38:B40"/>
    <mergeCell ref="C38:C40"/>
    <mergeCell ref="A46:A48"/>
    <mergeCell ref="B46:B48"/>
    <mergeCell ref="C46:C48"/>
    <mergeCell ref="A25:A27"/>
    <mergeCell ref="B25:B27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1"/>
  <sheetViews>
    <sheetView topLeftCell="A31" zoomScaleNormal="100" workbookViewId="0">
      <selection activeCell="T41" sqref="T41"/>
    </sheetView>
  </sheetViews>
  <sheetFormatPr defaultRowHeight="15"/>
  <cols>
    <col min="1" max="1" width="39.28515625" customWidth="1"/>
    <col min="2" max="2" width="8.7109375" customWidth="1"/>
    <col min="3" max="3" width="21" customWidth="1"/>
    <col min="5" max="5" width="4.140625" customWidth="1"/>
    <col min="6" max="6" width="5.7109375" customWidth="1"/>
    <col min="7" max="8" width="5.28515625" customWidth="1"/>
    <col min="9" max="9" width="5.140625" customWidth="1"/>
    <col min="14" max="14" width="5.42578125" customWidth="1"/>
    <col min="16" max="16" width="2.42578125" customWidth="1"/>
    <col min="17" max="17" width="10.140625" customWidth="1"/>
    <col min="18" max="18" width="1.5703125" hidden="1" customWidth="1"/>
  </cols>
  <sheetData>
    <row r="1" spans="1:18">
      <c r="A1" s="246" t="s">
        <v>234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</row>
    <row r="2" spans="1:18">
      <c r="A2" s="189" t="s">
        <v>235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1:18">
      <c r="A3" s="189" t="s">
        <v>236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</row>
    <row r="4" spans="1:18">
      <c r="A4" s="189" t="s">
        <v>237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18">
      <c r="A5" s="3"/>
    </row>
    <row r="6" spans="1:18">
      <c r="A6" s="246" t="s">
        <v>238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</row>
    <row r="7" spans="1:18" ht="15.75">
      <c r="A7" s="246" t="s">
        <v>411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</row>
    <row r="8" spans="1:18">
      <c r="A8" s="246" t="s">
        <v>240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</row>
    <row r="9" spans="1:18">
      <c r="A9" s="246" t="s">
        <v>239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</row>
    <row r="10" spans="1:18">
      <c r="A10" s="246" t="s">
        <v>241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</row>
    <row r="11" spans="1:18" ht="15.75">
      <c r="A11" s="246" t="s">
        <v>412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</row>
    <row r="12" spans="1:18">
      <c r="A12" s="246" t="s">
        <v>242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</row>
    <row r="13" spans="1:18">
      <c r="A13" s="246" t="s">
        <v>243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</row>
    <row r="14" spans="1:18" ht="9" customHeight="1">
      <c r="A14" s="3"/>
    </row>
    <row r="15" spans="1:18">
      <c r="A15" s="247" t="s">
        <v>244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</row>
    <row r="16" spans="1:18">
      <c r="A16" s="247" t="s">
        <v>439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</row>
    <row r="17" spans="1:19" ht="7.5" customHeight="1">
      <c r="A17" s="24"/>
    </row>
    <row r="18" spans="1:19">
      <c r="A18" s="242"/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8"/>
      <c r="Q18" s="209" t="s">
        <v>245</v>
      </c>
      <c r="R18" s="209"/>
      <c r="S18" s="73"/>
    </row>
    <row r="19" spans="1:19">
      <c r="A19" s="242"/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3" t="s">
        <v>246</v>
      </c>
      <c r="N19" s="243"/>
      <c r="O19" s="243"/>
      <c r="P19" s="244"/>
      <c r="Q19" s="245">
        <v>501016</v>
      </c>
      <c r="R19" s="245"/>
      <c r="S19" s="73"/>
    </row>
    <row r="20" spans="1:19" ht="15.75" thickBot="1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8" t="s">
        <v>247</v>
      </c>
      <c r="N20" s="238"/>
      <c r="O20" s="238"/>
      <c r="P20" s="238"/>
      <c r="Q20" s="198"/>
      <c r="R20" s="198"/>
      <c r="S20" s="73"/>
    </row>
    <row r="21" spans="1:19" ht="33.75" customHeight="1">
      <c r="A21" s="232" t="s">
        <v>248</v>
      </c>
      <c r="B21" s="233"/>
      <c r="C21" s="233"/>
      <c r="D21" s="234"/>
      <c r="E21" s="150" t="s">
        <v>379</v>
      </c>
      <c r="F21" s="167"/>
      <c r="G21" s="167"/>
      <c r="H21" s="167"/>
      <c r="I21" s="167"/>
      <c r="J21" s="167"/>
      <c r="K21" s="167"/>
      <c r="L21" s="151"/>
      <c r="M21" s="235" t="s">
        <v>250</v>
      </c>
      <c r="N21" s="236"/>
      <c r="O21" s="236"/>
      <c r="P21" s="236"/>
      <c r="Q21" s="198">
        <v>25996650</v>
      </c>
      <c r="R21" s="198"/>
      <c r="S21" s="73"/>
    </row>
    <row r="22" spans="1:19" ht="15.75" customHeight="1" thickBot="1">
      <c r="A22" s="240" t="s">
        <v>249</v>
      </c>
      <c r="B22" s="237"/>
      <c r="C22" s="237"/>
      <c r="D22" s="241"/>
      <c r="E22" s="160"/>
      <c r="F22" s="169"/>
      <c r="G22" s="169"/>
      <c r="H22" s="169"/>
      <c r="I22" s="169"/>
      <c r="J22" s="169"/>
      <c r="K22" s="169"/>
      <c r="L22" s="161"/>
      <c r="M22" s="239"/>
      <c r="N22" s="238"/>
      <c r="O22" s="238"/>
      <c r="P22" s="238"/>
      <c r="Q22" s="198"/>
      <c r="R22" s="198"/>
      <c r="S22" s="73"/>
    </row>
    <row r="23" spans="1:19" ht="23.25" customHeight="1">
      <c r="A23" s="232"/>
      <c r="B23" s="233"/>
      <c r="C23" s="233"/>
      <c r="D23" s="234"/>
      <c r="E23" s="232" t="s">
        <v>251</v>
      </c>
      <c r="F23" s="234"/>
      <c r="G23" s="232" t="s">
        <v>380</v>
      </c>
      <c r="H23" s="234"/>
      <c r="I23" s="235" t="s">
        <v>252</v>
      </c>
      <c r="J23" s="236"/>
      <c r="K23" s="236"/>
      <c r="L23" s="236"/>
      <c r="M23" s="236"/>
      <c r="N23" s="236"/>
      <c r="O23" s="236"/>
      <c r="P23" s="236"/>
      <c r="Q23" s="198"/>
      <c r="R23" s="198"/>
      <c r="S23" s="73"/>
    </row>
    <row r="24" spans="1:19">
      <c r="A24" s="198" t="s">
        <v>253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215" t="s">
        <v>254</v>
      </c>
      <c r="N24" s="215"/>
      <c r="O24" s="215"/>
      <c r="P24" s="216"/>
      <c r="Q24" s="198">
        <v>89626440</v>
      </c>
      <c r="R24" s="198"/>
      <c r="S24" s="73"/>
    </row>
    <row r="25" spans="1:19" ht="15" customHeight="1">
      <c r="A25" s="220" t="s">
        <v>294</v>
      </c>
      <c r="B25" s="221"/>
      <c r="C25" s="221"/>
      <c r="D25" s="222"/>
      <c r="E25" s="226" t="s">
        <v>360</v>
      </c>
      <c r="F25" s="227"/>
      <c r="G25" s="227"/>
      <c r="H25" s="227"/>
      <c r="I25" s="227"/>
      <c r="J25" s="227"/>
      <c r="K25" s="227"/>
      <c r="L25" s="228"/>
      <c r="M25" s="207"/>
      <c r="N25" s="207"/>
      <c r="O25" s="207"/>
      <c r="P25" s="217"/>
      <c r="Q25" s="198"/>
      <c r="R25" s="198"/>
      <c r="S25" s="73"/>
    </row>
    <row r="26" spans="1:19" ht="15" customHeight="1">
      <c r="A26" s="223"/>
      <c r="B26" s="224"/>
      <c r="C26" s="224"/>
      <c r="D26" s="225"/>
      <c r="E26" s="229"/>
      <c r="F26" s="230"/>
      <c r="G26" s="230"/>
      <c r="H26" s="230"/>
      <c r="I26" s="230"/>
      <c r="J26" s="230"/>
      <c r="K26" s="230"/>
      <c r="L26" s="231"/>
      <c r="M26" s="215" t="s">
        <v>256</v>
      </c>
      <c r="N26" s="215"/>
      <c r="O26" s="215"/>
      <c r="P26" s="216"/>
      <c r="Q26" s="198"/>
      <c r="R26" s="198"/>
      <c r="S26" s="73"/>
    </row>
    <row r="27" spans="1:19">
      <c r="A27" s="198" t="s">
        <v>255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207"/>
      <c r="N27" s="207"/>
      <c r="O27" s="207"/>
      <c r="P27" s="217"/>
      <c r="Q27" s="198"/>
      <c r="R27" s="198"/>
      <c r="S27" s="73"/>
    </row>
    <row r="28" spans="1:19">
      <c r="A28" s="198" t="s">
        <v>257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218" t="s">
        <v>250</v>
      </c>
      <c r="N28" s="218"/>
      <c r="O28" s="218"/>
      <c r="P28" s="219"/>
      <c r="Q28" s="198"/>
      <c r="R28" s="198"/>
      <c r="S28" s="73"/>
    </row>
    <row r="29" spans="1:19">
      <c r="A29" s="198" t="s">
        <v>258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215" t="s">
        <v>259</v>
      </c>
      <c r="N29" s="215"/>
      <c r="O29" s="215"/>
      <c r="P29" s="216"/>
      <c r="Q29" s="198"/>
      <c r="R29" s="198"/>
      <c r="S29" s="73"/>
    </row>
    <row r="30" spans="1:19">
      <c r="A30" s="198" t="s">
        <v>260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215" t="s">
        <v>262</v>
      </c>
      <c r="N30" s="215"/>
      <c r="O30" s="215"/>
      <c r="P30" s="216"/>
      <c r="Q30" s="198"/>
      <c r="R30" s="198"/>
      <c r="S30" s="73"/>
    </row>
    <row r="31" spans="1:19">
      <c r="A31" s="198" t="s">
        <v>261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215"/>
      <c r="N31" s="215"/>
      <c r="O31" s="215"/>
      <c r="P31" s="216"/>
      <c r="Q31" s="198"/>
      <c r="R31" s="198"/>
      <c r="S31" s="73"/>
    </row>
    <row r="32" spans="1:19">
      <c r="A32" s="198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</row>
    <row r="33" spans="1:18">
      <c r="A33" s="206" t="s">
        <v>70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11">
        <v>0</v>
      </c>
      <c r="O33" s="212"/>
      <c r="P33" s="212"/>
      <c r="Q33" s="212"/>
      <c r="R33" s="213"/>
    </row>
    <row r="34" spans="1:18" ht="31.5" customHeight="1">
      <c r="A34" s="209" t="s">
        <v>263</v>
      </c>
      <c r="B34" s="65" t="s">
        <v>264</v>
      </c>
      <c r="C34" s="214" t="s">
        <v>2</v>
      </c>
      <c r="D34" s="209" t="s">
        <v>264</v>
      </c>
      <c r="E34" s="209"/>
      <c r="F34" s="209" t="s">
        <v>267</v>
      </c>
      <c r="G34" s="209"/>
      <c r="H34" s="209"/>
      <c r="I34" s="209"/>
      <c r="J34" s="209" t="s">
        <v>268</v>
      </c>
      <c r="K34" s="209"/>
      <c r="L34" s="209" t="s">
        <v>269</v>
      </c>
      <c r="M34" s="209"/>
      <c r="N34" s="209"/>
      <c r="O34" s="209"/>
      <c r="P34" s="209"/>
      <c r="Q34" s="209"/>
      <c r="R34" s="210"/>
    </row>
    <row r="35" spans="1:18">
      <c r="A35" s="209"/>
      <c r="B35" s="65" t="s">
        <v>16</v>
      </c>
      <c r="C35" s="214"/>
      <c r="D35" s="209" t="s">
        <v>265</v>
      </c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10"/>
    </row>
    <row r="36" spans="1:18" ht="15.75">
      <c r="A36" s="209"/>
      <c r="B36" s="14"/>
      <c r="C36" s="214"/>
      <c r="D36" s="209" t="s">
        <v>266</v>
      </c>
      <c r="E36" s="209"/>
      <c r="F36" s="209" t="s">
        <v>270</v>
      </c>
      <c r="G36" s="209"/>
      <c r="H36" s="209" t="s">
        <v>271</v>
      </c>
      <c r="I36" s="209"/>
      <c r="J36" s="65" t="s">
        <v>270</v>
      </c>
      <c r="K36" s="65" t="s">
        <v>271</v>
      </c>
      <c r="L36" s="209" t="s">
        <v>272</v>
      </c>
      <c r="M36" s="209"/>
      <c r="N36" s="209"/>
      <c r="O36" s="209" t="s">
        <v>273</v>
      </c>
      <c r="P36" s="209"/>
      <c r="Q36" s="209"/>
      <c r="R36" s="11"/>
    </row>
    <row r="37" spans="1:18" ht="15.75">
      <c r="A37" s="65">
        <v>1</v>
      </c>
      <c r="B37" s="65">
        <v>2</v>
      </c>
      <c r="C37" s="65">
        <v>3</v>
      </c>
      <c r="D37" s="209">
        <v>4</v>
      </c>
      <c r="E37" s="209"/>
      <c r="F37" s="209">
        <v>5</v>
      </c>
      <c r="G37" s="209"/>
      <c r="H37" s="209">
        <v>6</v>
      </c>
      <c r="I37" s="209"/>
      <c r="J37" s="65">
        <v>7</v>
      </c>
      <c r="K37" s="65">
        <v>8</v>
      </c>
      <c r="L37" s="209">
        <v>9</v>
      </c>
      <c r="M37" s="209"/>
      <c r="N37" s="209"/>
      <c r="O37" s="209">
        <v>10</v>
      </c>
      <c r="P37" s="209"/>
      <c r="Q37" s="209"/>
      <c r="R37" s="11"/>
    </row>
    <row r="38" spans="1:18" ht="69.75" customHeight="1">
      <c r="A38" s="66" t="s">
        <v>361</v>
      </c>
      <c r="B38" s="89" t="s">
        <v>362</v>
      </c>
      <c r="C38" s="90" t="s">
        <v>363</v>
      </c>
      <c r="D38" s="203"/>
      <c r="E38" s="204"/>
      <c r="F38" s="198"/>
      <c r="G38" s="198"/>
      <c r="H38" s="198"/>
      <c r="I38" s="198"/>
      <c r="J38" s="66"/>
      <c r="K38" s="66"/>
      <c r="L38" s="205">
        <f>283000</f>
        <v>283000</v>
      </c>
      <c r="M38" s="205"/>
      <c r="N38" s="205"/>
      <c r="O38" s="205">
        <f>L38</f>
        <v>283000</v>
      </c>
      <c r="P38" s="205"/>
      <c r="Q38" s="205"/>
      <c r="R38" s="11"/>
    </row>
    <row r="39" spans="1:18" ht="56.25" customHeight="1">
      <c r="A39" s="83" t="s">
        <v>421</v>
      </c>
      <c r="B39" s="89" t="s">
        <v>427</v>
      </c>
      <c r="C39" s="91" t="s">
        <v>422</v>
      </c>
      <c r="D39" s="203"/>
      <c r="E39" s="204"/>
      <c r="F39" s="198"/>
      <c r="G39" s="198"/>
      <c r="H39" s="198"/>
      <c r="I39" s="198"/>
      <c r="J39" s="66"/>
      <c r="K39" s="66"/>
      <c r="L39" s="205"/>
      <c r="M39" s="205"/>
      <c r="N39" s="205"/>
      <c r="O39" s="205">
        <f t="shared" ref="O39:O45" si="0">L39</f>
        <v>0</v>
      </c>
      <c r="P39" s="205"/>
      <c r="Q39" s="205"/>
      <c r="R39" s="11"/>
    </row>
    <row r="40" spans="1:18" ht="51.75" customHeight="1">
      <c r="A40" s="86" t="s">
        <v>425</v>
      </c>
      <c r="B40" s="89" t="s">
        <v>371</v>
      </c>
      <c r="C40" s="91" t="s">
        <v>426</v>
      </c>
      <c r="D40" s="203"/>
      <c r="E40" s="204"/>
      <c r="F40" s="198"/>
      <c r="G40" s="198"/>
      <c r="H40" s="198"/>
      <c r="I40" s="198"/>
      <c r="J40" s="66"/>
      <c r="K40" s="66"/>
      <c r="L40" s="205"/>
      <c r="M40" s="205"/>
      <c r="N40" s="205"/>
      <c r="O40" s="205">
        <f t="shared" si="0"/>
        <v>0</v>
      </c>
      <c r="P40" s="205"/>
      <c r="Q40" s="205"/>
      <c r="R40" s="11"/>
    </row>
    <row r="41" spans="1:18" ht="36.75" customHeight="1">
      <c r="A41" s="66" t="s">
        <v>364</v>
      </c>
      <c r="B41" s="89" t="s">
        <v>365</v>
      </c>
      <c r="C41" s="89" t="s">
        <v>366</v>
      </c>
      <c r="D41" s="203"/>
      <c r="E41" s="204"/>
      <c r="F41" s="198"/>
      <c r="G41" s="198"/>
      <c r="H41" s="198"/>
      <c r="I41" s="198"/>
      <c r="J41" s="66"/>
      <c r="K41" s="66"/>
      <c r="L41" s="205"/>
      <c r="M41" s="205"/>
      <c r="N41" s="205"/>
      <c r="O41" s="205">
        <f t="shared" si="0"/>
        <v>0</v>
      </c>
      <c r="P41" s="205"/>
      <c r="Q41" s="205"/>
      <c r="R41" s="11"/>
    </row>
    <row r="42" spans="1:18" ht="50.25" customHeight="1">
      <c r="A42" s="66" t="s">
        <v>367</v>
      </c>
      <c r="B42" s="89" t="s">
        <v>368</v>
      </c>
      <c r="C42" s="89" t="s">
        <v>369</v>
      </c>
      <c r="D42" s="203"/>
      <c r="E42" s="204"/>
      <c r="F42" s="198"/>
      <c r="G42" s="198"/>
      <c r="H42" s="198"/>
      <c r="I42" s="198"/>
      <c r="J42" s="66"/>
      <c r="K42" s="66"/>
      <c r="L42" s="205"/>
      <c r="M42" s="205"/>
      <c r="N42" s="205"/>
      <c r="O42" s="205">
        <f t="shared" si="0"/>
        <v>0</v>
      </c>
      <c r="P42" s="205"/>
      <c r="Q42" s="205"/>
      <c r="R42" s="11"/>
    </row>
    <row r="43" spans="1:18" ht="59.25" customHeight="1">
      <c r="A43" s="66" t="s">
        <v>370</v>
      </c>
      <c r="B43" s="89" t="s">
        <v>371</v>
      </c>
      <c r="C43" s="89" t="s">
        <v>372</v>
      </c>
      <c r="D43" s="203"/>
      <c r="E43" s="204"/>
      <c r="F43" s="198"/>
      <c r="G43" s="198"/>
      <c r="H43" s="198"/>
      <c r="I43" s="198"/>
      <c r="J43" s="66"/>
      <c r="K43" s="66"/>
      <c r="L43" s="205"/>
      <c r="M43" s="205"/>
      <c r="N43" s="205"/>
      <c r="O43" s="205">
        <f t="shared" si="0"/>
        <v>0</v>
      </c>
      <c r="P43" s="205"/>
      <c r="Q43" s="205"/>
      <c r="R43" s="11"/>
    </row>
    <row r="44" spans="1:18" ht="41.25" customHeight="1">
      <c r="A44" s="66" t="s">
        <v>373</v>
      </c>
      <c r="B44" s="89" t="s">
        <v>368</v>
      </c>
      <c r="C44" s="89" t="s">
        <v>374</v>
      </c>
      <c r="D44" s="203"/>
      <c r="E44" s="204"/>
      <c r="F44" s="198"/>
      <c r="G44" s="198"/>
      <c r="H44" s="198"/>
      <c r="I44" s="198"/>
      <c r="J44" s="66"/>
      <c r="K44" s="66"/>
      <c r="L44" s="205">
        <f>5000</f>
        <v>5000</v>
      </c>
      <c r="M44" s="205"/>
      <c r="N44" s="205"/>
      <c r="O44" s="205">
        <v>0</v>
      </c>
      <c r="P44" s="205"/>
      <c r="Q44" s="205"/>
      <c r="R44" s="11"/>
    </row>
    <row r="45" spans="1:18" ht="42" customHeight="1">
      <c r="A45" s="66" t="s">
        <v>375</v>
      </c>
      <c r="B45" s="89" t="s">
        <v>376</v>
      </c>
      <c r="C45" s="89" t="s">
        <v>377</v>
      </c>
      <c r="D45" s="203"/>
      <c r="E45" s="204"/>
      <c r="F45" s="198"/>
      <c r="G45" s="198"/>
      <c r="H45" s="198"/>
      <c r="I45" s="198"/>
      <c r="J45" s="66"/>
      <c r="K45" s="66"/>
      <c r="L45" s="205"/>
      <c r="M45" s="205"/>
      <c r="N45" s="205"/>
      <c r="O45" s="205">
        <f t="shared" si="0"/>
        <v>0</v>
      </c>
      <c r="P45" s="205"/>
      <c r="Q45" s="205"/>
      <c r="R45" s="11"/>
    </row>
    <row r="46" spans="1:18" ht="15.75">
      <c r="A46" s="206" t="s">
        <v>274</v>
      </c>
      <c r="B46" s="206"/>
      <c r="C46" s="206"/>
      <c r="D46" s="206"/>
      <c r="E46" s="206"/>
      <c r="F46" s="206"/>
      <c r="G46" s="206"/>
      <c r="H46" s="207"/>
      <c r="I46" s="207"/>
      <c r="J46" s="74" t="s">
        <v>275</v>
      </c>
      <c r="K46" s="67"/>
      <c r="L46" s="208">
        <f>SUM(L38:L45)</f>
        <v>288000</v>
      </c>
      <c r="M46" s="208"/>
      <c r="N46" s="208"/>
      <c r="O46" s="208">
        <f>SUM(O38:O45)</f>
        <v>283000</v>
      </c>
      <c r="P46" s="208"/>
      <c r="Q46" s="208"/>
      <c r="R46" s="11"/>
    </row>
    <row r="47" spans="1:18" ht="15.75">
      <c r="A47" s="197" t="s">
        <v>276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8"/>
      <c r="Q47" s="198"/>
      <c r="R47" s="11"/>
    </row>
    <row r="48" spans="1:18" ht="15.75">
      <c r="A48" s="199" t="s">
        <v>277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7"/>
      <c r="P48" s="198"/>
      <c r="Q48" s="198"/>
      <c r="R48" s="11"/>
    </row>
    <row r="49" spans="1:18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ht="15.75">
      <c r="A50" s="2"/>
    </row>
    <row r="51" spans="1:18" ht="128.25" customHeight="1">
      <c r="A51" s="200" t="s">
        <v>430</v>
      </c>
      <c r="B51" s="201"/>
      <c r="C51" s="201"/>
      <c r="D51" s="201"/>
      <c r="E51" s="201"/>
      <c r="F51" s="201"/>
      <c r="G51" s="201"/>
      <c r="H51" s="201"/>
      <c r="I51" s="201"/>
      <c r="J51" s="202" t="s">
        <v>378</v>
      </c>
      <c r="K51" s="202"/>
      <c r="L51" s="202"/>
      <c r="M51" s="202"/>
      <c r="N51" s="202"/>
      <c r="O51" s="202"/>
      <c r="P51" s="202"/>
      <c r="Q51" s="202"/>
      <c r="R51" s="25"/>
    </row>
  </sheetData>
  <mergeCells count="131">
    <mergeCell ref="A1:R1"/>
    <mergeCell ref="A2:R2"/>
    <mergeCell ref="A3:R3"/>
    <mergeCell ref="A4:R4"/>
    <mergeCell ref="A6:R6"/>
    <mergeCell ref="A7:R7"/>
    <mergeCell ref="A15:R15"/>
    <mergeCell ref="A16:R16"/>
    <mergeCell ref="A18:P18"/>
    <mergeCell ref="Q18:R18"/>
    <mergeCell ref="A19:D19"/>
    <mergeCell ref="E19:L19"/>
    <mergeCell ref="M19:P19"/>
    <mergeCell ref="Q19:R19"/>
    <mergeCell ref="A8:R8"/>
    <mergeCell ref="A9:R9"/>
    <mergeCell ref="A10:R10"/>
    <mergeCell ref="A11:R11"/>
    <mergeCell ref="A12:R12"/>
    <mergeCell ref="A13:R13"/>
    <mergeCell ref="A20:D20"/>
    <mergeCell ref="E20:L20"/>
    <mergeCell ref="M20:P20"/>
    <mergeCell ref="Q20:R20"/>
    <mergeCell ref="A21:D21"/>
    <mergeCell ref="E21:L22"/>
    <mergeCell ref="M21:P22"/>
    <mergeCell ref="Q21:R22"/>
    <mergeCell ref="A22:D22"/>
    <mergeCell ref="A25:D26"/>
    <mergeCell ref="E25:L26"/>
    <mergeCell ref="M25:P25"/>
    <mergeCell ref="Q25:R25"/>
    <mergeCell ref="M26:P26"/>
    <mergeCell ref="Q26:R26"/>
    <mergeCell ref="A23:D23"/>
    <mergeCell ref="E23:F23"/>
    <mergeCell ref="G23:H23"/>
    <mergeCell ref="I23:P23"/>
    <mergeCell ref="Q23:R23"/>
    <mergeCell ref="A24:D24"/>
    <mergeCell ref="E24:L24"/>
    <mergeCell ref="M24:P24"/>
    <mergeCell ref="Q24:R24"/>
    <mergeCell ref="A29:L29"/>
    <mergeCell ref="M29:P29"/>
    <mergeCell ref="Q29:R29"/>
    <mergeCell ref="A30:L30"/>
    <mergeCell ref="M30:P31"/>
    <mergeCell ref="Q30:R31"/>
    <mergeCell ref="A31:L31"/>
    <mergeCell ref="A27:D27"/>
    <mergeCell ref="E27:L27"/>
    <mergeCell ref="M27:P27"/>
    <mergeCell ref="Q27:R27"/>
    <mergeCell ref="A28:D28"/>
    <mergeCell ref="E28:L28"/>
    <mergeCell ref="M28:P28"/>
    <mergeCell ref="Q28:R28"/>
    <mergeCell ref="R34:R35"/>
    <mergeCell ref="D35:E35"/>
    <mergeCell ref="D36:E36"/>
    <mergeCell ref="F36:G36"/>
    <mergeCell ref="H36:I36"/>
    <mergeCell ref="L36:N36"/>
    <mergeCell ref="O36:Q36"/>
    <mergeCell ref="A32:M32"/>
    <mergeCell ref="N32:R32"/>
    <mergeCell ref="A33:M33"/>
    <mergeCell ref="N33:R33"/>
    <mergeCell ref="A34:A36"/>
    <mergeCell ref="C34:C36"/>
    <mergeCell ref="D34:E34"/>
    <mergeCell ref="F34:I35"/>
    <mergeCell ref="J34:K35"/>
    <mergeCell ref="L34:Q35"/>
    <mergeCell ref="D37:E37"/>
    <mergeCell ref="F37:G37"/>
    <mergeCell ref="H37:I37"/>
    <mergeCell ref="L37:N37"/>
    <mergeCell ref="O37:Q37"/>
    <mergeCell ref="D38:E38"/>
    <mergeCell ref="F38:G38"/>
    <mergeCell ref="H38:I38"/>
    <mergeCell ref="L38:N38"/>
    <mergeCell ref="O38:Q38"/>
    <mergeCell ref="D39:E39"/>
    <mergeCell ref="F39:G39"/>
    <mergeCell ref="H39:I39"/>
    <mergeCell ref="L39:N39"/>
    <mergeCell ref="O39:Q39"/>
    <mergeCell ref="D40:E40"/>
    <mergeCell ref="F40:G40"/>
    <mergeCell ref="H40:I40"/>
    <mergeCell ref="L40:N40"/>
    <mergeCell ref="O40:Q40"/>
    <mergeCell ref="D41:E41"/>
    <mergeCell ref="F41:G41"/>
    <mergeCell ref="H41:I41"/>
    <mergeCell ref="L41:N41"/>
    <mergeCell ref="O41:Q41"/>
    <mergeCell ref="D42:E42"/>
    <mergeCell ref="F42:G42"/>
    <mergeCell ref="H42:I42"/>
    <mergeCell ref="L42:N42"/>
    <mergeCell ref="O42:Q42"/>
    <mergeCell ref="D43:E43"/>
    <mergeCell ref="F43:G43"/>
    <mergeCell ref="H43:I43"/>
    <mergeCell ref="L43:N43"/>
    <mergeCell ref="O43:Q43"/>
    <mergeCell ref="D44:E44"/>
    <mergeCell ref="F44:G44"/>
    <mergeCell ref="H44:I44"/>
    <mergeCell ref="L44:N44"/>
    <mergeCell ref="O44:Q44"/>
    <mergeCell ref="A47:O47"/>
    <mergeCell ref="P47:Q47"/>
    <mergeCell ref="A48:O48"/>
    <mergeCell ref="P48:Q48"/>
    <mergeCell ref="A51:I51"/>
    <mergeCell ref="J51:Q51"/>
    <mergeCell ref="D45:E45"/>
    <mergeCell ref="F45:G45"/>
    <mergeCell ref="H45:I45"/>
    <mergeCell ref="L45:N45"/>
    <mergeCell ref="O45:Q45"/>
    <mergeCell ref="A46:G46"/>
    <mergeCell ref="H46:I46"/>
    <mergeCell ref="L46:N46"/>
    <mergeCell ref="O46:Q46"/>
  </mergeCells>
  <hyperlinks>
    <hyperlink ref="M19" r:id="rId1" display="http://internet.garant.ru/document?id=79139&amp;sub=0"/>
    <hyperlink ref="M24" r:id="rId2" display="http://internet.garant.ru/document?id=70365940&amp;sub=0"/>
    <hyperlink ref="M26" r:id="rId3" display="http://internet.garant.ru/document?id=70308460&amp;sub=100000"/>
    <hyperlink ref="M29" r:id="rId4" display="http://internet.garant.ru/document?id=79222&amp;sub=0"/>
    <hyperlink ref="M30" r:id="rId5" display="http://internet.garant.ru/document?id=12022754&amp;sub=0"/>
    <hyperlink ref="C34" r:id="rId6" display="http://internet.garant.ru/document?id=70308460&amp;sub=100000"/>
  </hyperlinks>
  <pageMargins left="0.51181102362204722" right="0.11811023622047245" top="0.55118110236220474" bottom="0.55118110236220474" header="0.31496062992125984" footer="0.31496062992125984"/>
  <pageSetup paperSize="9" scale="54" fitToHeight="0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5"/>
  <sheetViews>
    <sheetView workbookViewId="0">
      <selection activeCell="B10" sqref="B10"/>
    </sheetView>
  </sheetViews>
  <sheetFormatPr defaultRowHeight="15"/>
  <cols>
    <col min="1" max="1" width="34.85546875" style="61" customWidth="1"/>
    <col min="2" max="2" width="21.28515625" style="61" customWidth="1"/>
    <col min="3" max="3" width="19.7109375" style="61" customWidth="1"/>
    <col min="4" max="4" width="21" style="39" customWidth="1"/>
  </cols>
  <sheetData>
    <row r="1" spans="1:4">
      <c r="A1" s="118" t="s">
        <v>310</v>
      </c>
      <c r="B1" s="119" t="s">
        <v>311</v>
      </c>
      <c r="C1" s="121" t="s">
        <v>312</v>
      </c>
      <c r="D1" s="122"/>
    </row>
    <row r="2" spans="1:4">
      <c r="A2" s="118"/>
      <c r="B2" s="120"/>
      <c r="C2" s="62" t="s">
        <v>313</v>
      </c>
      <c r="D2" s="62" t="s">
        <v>314</v>
      </c>
    </row>
    <row r="3" spans="1:4" ht="114.75">
      <c r="A3" s="42" t="s">
        <v>315</v>
      </c>
      <c r="B3" s="45" t="s">
        <v>352</v>
      </c>
      <c r="C3" s="45" t="s">
        <v>352</v>
      </c>
      <c r="D3" s="45" t="s">
        <v>352</v>
      </c>
    </row>
    <row r="4" spans="1:4" ht="102">
      <c r="A4" s="42" t="s">
        <v>316</v>
      </c>
      <c r="B4" s="45" t="s">
        <v>353</v>
      </c>
      <c r="C4" s="45" t="s">
        <v>353</v>
      </c>
      <c r="D4" s="45" t="s">
        <v>353</v>
      </c>
    </row>
    <row r="5" spans="1:4" ht="127.5">
      <c r="A5" s="42" t="s">
        <v>317</v>
      </c>
      <c r="B5" s="49" t="s">
        <v>354</v>
      </c>
      <c r="C5" s="49" t="s">
        <v>354</v>
      </c>
      <c r="D5" s="49" t="s">
        <v>354</v>
      </c>
    </row>
    <row r="6" spans="1:4" ht="51">
      <c r="A6" s="42" t="s">
        <v>318</v>
      </c>
      <c r="B6" s="45">
        <v>3552652.48</v>
      </c>
      <c r="C6" s="45">
        <v>3552652.48</v>
      </c>
      <c r="D6" s="45">
        <v>3552652.48</v>
      </c>
    </row>
    <row r="7" spans="1:4" ht="51">
      <c r="A7" s="46" t="s">
        <v>319</v>
      </c>
      <c r="B7" s="45">
        <v>3552652.48</v>
      </c>
      <c r="C7" s="45">
        <v>3552652.48</v>
      </c>
      <c r="D7" s="45">
        <v>3552652.48</v>
      </c>
    </row>
    <row r="8" spans="1:4" ht="51">
      <c r="A8" s="42" t="s">
        <v>320</v>
      </c>
      <c r="B8" s="45">
        <v>0</v>
      </c>
      <c r="C8" s="45">
        <v>0</v>
      </c>
      <c r="D8" s="45">
        <v>0</v>
      </c>
    </row>
    <row r="9" spans="1:4" ht="51">
      <c r="A9" s="42" t="s">
        <v>321</v>
      </c>
      <c r="B9" s="45">
        <v>0</v>
      </c>
      <c r="C9" s="45">
        <v>0</v>
      </c>
      <c r="D9" s="45">
        <v>0</v>
      </c>
    </row>
    <row r="10" spans="1:4" ht="51">
      <c r="A10" s="42" t="s">
        <v>322</v>
      </c>
      <c r="B10" s="45">
        <v>2822871.98</v>
      </c>
      <c r="C10" s="45">
        <v>2822871.98</v>
      </c>
      <c r="D10" s="45">
        <v>2822871.98</v>
      </c>
    </row>
    <row r="11" spans="1:4" ht="25.5">
      <c r="A11" s="42" t="s">
        <v>323</v>
      </c>
      <c r="B11" s="45">
        <v>0</v>
      </c>
      <c r="C11" s="47">
        <v>0</v>
      </c>
      <c r="D11" s="47">
        <v>0</v>
      </c>
    </row>
    <row r="12" spans="1:4">
      <c r="A12" s="42" t="s">
        <v>324</v>
      </c>
      <c r="B12" s="47"/>
      <c r="C12" s="47"/>
      <c r="D12" s="60"/>
    </row>
    <row r="13" spans="1:4">
      <c r="A13" s="44"/>
      <c r="B13" s="44"/>
      <c r="C13" s="44"/>
      <c r="D13" s="61"/>
    </row>
    <row r="14" spans="1:4">
      <c r="A14" s="44"/>
      <c r="B14" s="44"/>
      <c r="C14" s="44"/>
      <c r="D14" s="61"/>
    </row>
    <row r="15" spans="1:4">
      <c r="A15" s="44"/>
      <c r="B15" s="44"/>
      <c r="C15" s="44"/>
      <c r="D15" s="61"/>
    </row>
    <row r="16" spans="1:4">
      <c r="A16" s="44"/>
      <c r="B16" s="44"/>
      <c r="C16" s="44"/>
      <c r="D16" s="61"/>
    </row>
    <row r="17" spans="1:4">
      <c r="A17" s="44"/>
      <c r="B17" s="44"/>
      <c r="C17" s="44"/>
      <c r="D17" s="61"/>
    </row>
    <row r="18" spans="1:4">
      <c r="A18" s="44"/>
      <c r="B18" s="44"/>
      <c r="C18" s="44"/>
      <c r="D18" s="61"/>
    </row>
    <row r="19" spans="1:4">
      <c r="A19" s="44"/>
      <c r="B19" s="44"/>
      <c r="C19" s="44"/>
      <c r="D19" s="61"/>
    </row>
    <row r="20" spans="1:4">
      <c r="A20" s="44"/>
      <c r="B20" s="44"/>
      <c r="C20" s="44"/>
      <c r="D20" s="61"/>
    </row>
    <row r="21" spans="1:4">
      <c r="A21" s="44"/>
      <c r="B21" s="44"/>
      <c r="C21" s="44"/>
      <c r="D21" s="61"/>
    </row>
    <row r="22" spans="1:4">
      <c r="A22" s="44"/>
      <c r="B22" s="44"/>
      <c r="C22" s="44"/>
      <c r="D22" s="61"/>
    </row>
    <row r="23" spans="1:4">
      <c r="D23" s="61"/>
    </row>
    <row r="24" spans="1:4">
      <c r="D24" s="61"/>
    </row>
    <row r="25" spans="1:4">
      <c r="D25" s="61"/>
    </row>
    <row r="26" spans="1:4">
      <c r="D26" s="61"/>
    </row>
    <row r="27" spans="1:4">
      <c r="D27" s="61"/>
    </row>
    <row r="28" spans="1:4">
      <c r="D28" s="61"/>
    </row>
    <row r="29" spans="1:4">
      <c r="D29" s="61"/>
    </row>
    <row r="30" spans="1:4">
      <c r="D30" s="61"/>
    </row>
    <row r="31" spans="1:4">
      <c r="D31" s="61"/>
    </row>
    <row r="32" spans="1:4">
      <c r="D32" s="61"/>
    </row>
    <row r="33" spans="4:4">
      <c r="D33" s="61"/>
    </row>
    <row r="34" spans="4:4">
      <c r="D34" s="61"/>
    </row>
    <row r="35" spans="4:4">
      <c r="D35" s="61"/>
    </row>
    <row r="36" spans="4:4">
      <c r="D36" s="61"/>
    </row>
    <row r="37" spans="4:4">
      <c r="D37" s="61"/>
    </row>
    <row r="38" spans="4:4">
      <c r="D38" s="61"/>
    </row>
    <row r="39" spans="4:4">
      <c r="D39" s="61"/>
    </row>
    <row r="40" spans="4:4">
      <c r="D40" s="61"/>
    </row>
    <row r="41" spans="4:4">
      <c r="D41" s="61"/>
    </row>
    <row r="42" spans="4:4">
      <c r="D42" s="61"/>
    </row>
    <row r="43" spans="4:4">
      <c r="D43" s="61"/>
    </row>
    <row r="44" spans="4:4">
      <c r="D44" s="61"/>
    </row>
    <row r="45" spans="4:4">
      <c r="D45" s="61"/>
    </row>
    <row r="46" spans="4:4">
      <c r="D46" s="61"/>
    </row>
    <row r="47" spans="4:4">
      <c r="D47" s="61"/>
    </row>
    <row r="48" spans="4:4">
      <c r="D48" s="61"/>
    </row>
    <row r="49" spans="4:4">
      <c r="D49" s="61"/>
    </row>
    <row r="50" spans="4:4">
      <c r="D50" s="61"/>
    </row>
    <row r="51" spans="4:4">
      <c r="D51" s="61"/>
    </row>
    <row r="52" spans="4:4">
      <c r="D52" s="61"/>
    </row>
    <row r="53" spans="4:4">
      <c r="D53" s="61"/>
    </row>
    <row r="54" spans="4:4">
      <c r="D54" s="61"/>
    </row>
    <row r="55" spans="4:4">
      <c r="D55" s="61"/>
    </row>
    <row r="56" spans="4:4">
      <c r="D56" s="61"/>
    </row>
    <row r="57" spans="4:4">
      <c r="D57" s="61"/>
    </row>
    <row r="58" spans="4:4">
      <c r="D58" s="61"/>
    </row>
    <row r="59" spans="4:4">
      <c r="D59" s="61"/>
    </row>
    <row r="60" spans="4:4">
      <c r="D60" s="61"/>
    </row>
    <row r="61" spans="4:4">
      <c r="D61" s="61"/>
    </row>
    <row r="62" spans="4:4">
      <c r="D62" s="61"/>
    </row>
    <row r="63" spans="4:4">
      <c r="D63" s="61"/>
    </row>
    <row r="64" spans="4:4">
      <c r="D64" s="61"/>
    </row>
    <row r="65" spans="4:4">
      <c r="D65" s="61"/>
    </row>
    <row r="66" spans="4:4">
      <c r="D66" s="61"/>
    </row>
    <row r="67" spans="4:4">
      <c r="D67" s="61"/>
    </row>
    <row r="68" spans="4:4">
      <c r="D68" s="61"/>
    </row>
    <row r="69" spans="4:4">
      <c r="D69" s="61"/>
    </row>
    <row r="70" spans="4:4">
      <c r="D70" s="61"/>
    </row>
    <row r="71" spans="4:4">
      <c r="D71" s="61"/>
    </row>
    <row r="72" spans="4:4">
      <c r="D72" s="61"/>
    </row>
    <row r="73" spans="4:4">
      <c r="D73" s="61"/>
    </row>
    <row r="74" spans="4:4">
      <c r="D74" s="61"/>
    </row>
    <row r="75" spans="4:4">
      <c r="D75" s="61"/>
    </row>
    <row r="76" spans="4:4">
      <c r="D76" s="61"/>
    </row>
    <row r="77" spans="4:4">
      <c r="D77" s="61"/>
    </row>
    <row r="78" spans="4:4">
      <c r="D78" s="61"/>
    </row>
    <row r="79" spans="4:4">
      <c r="D79" s="61"/>
    </row>
    <row r="80" spans="4:4">
      <c r="D80" s="61"/>
    </row>
    <row r="81" spans="4:4">
      <c r="D81" s="61"/>
    </row>
    <row r="82" spans="4:4">
      <c r="D82" s="61"/>
    </row>
    <row r="83" spans="4:4">
      <c r="D83" s="61"/>
    </row>
    <row r="84" spans="4:4">
      <c r="D84" s="61"/>
    </row>
    <row r="85" spans="4:4">
      <c r="D85" s="61"/>
    </row>
    <row r="86" spans="4:4">
      <c r="D86" s="61"/>
    </row>
    <row r="87" spans="4:4">
      <c r="D87" s="61"/>
    </row>
    <row r="88" spans="4:4">
      <c r="D88" s="61"/>
    </row>
    <row r="89" spans="4:4">
      <c r="D89" s="61"/>
    </row>
    <row r="90" spans="4:4">
      <c r="D90" s="61"/>
    </row>
    <row r="91" spans="4:4">
      <c r="D91" s="61"/>
    </row>
    <row r="92" spans="4:4">
      <c r="D92" s="61"/>
    </row>
    <row r="93" spans="4:4">
      <c r="D93" s="61"/>
    </row>
    <row r="94" spans="4:4">
      <c r="D94" s="61"/>
    </row>
    <row r="95" spans="4:4">
      <c r="D95" s="61"/>
    </row>
    <row r="96" spans="4:4">
      <c r="D96" s="61"/>
    </row>
    <row r="97" spans="4:4">
      <c r="D97" s="61"/>
    </row>
    <row r="98" spans="4:4">
      <c r="D98" s="61"/>
    </row>
    <row r="99" spans="4:4">
      <c r="D99" s="61"/>
    </row>
    <row r="100" spans="4:4">
      <c r="D100" s="61"/>
    </row>
    <row r="101" spans="4:4">
      <c r="D101" s="61"/>
    </row>
    <row r="102" spans="4:4">
      <c r="D102" s="61"/>
    </row>
    <row r="103" spans="4:4">
      <c r="D103" s="61"/>
    </row>
    <row r="104" spans="4:4">
      <c r="D104" s="61"/>
    </row>
    <row r="105" spans="4:4">
      <c r="D105" s="61"/>
    </row>
    <row r="106" spans="4:4">
      <c r="D106" s="61"/>
    </row>
    <row r="107" spans="4:4">
      <c r="D107" s="61"/>
    </row>
    <row r="108" spans="4:4">
      <c r="D108" s="61"/>
    </row>
    <row r="109" spans="4:4">
      <c r="D109" s="61"/>
    </row>
    <row r="110" spans="4:4">
      <c r="D110" s="61"/>
    </row>
    <row r="111" spans="4:4">
      <c r="D111" s="61"/>
    </row>
    <row r="112" spans="4:4">
      <c r="D112" s="61"/>
    </row>
    <row r="113" spans="4:4">
      <c r="D113" s="61"/>
    </row>
    <row r="114" spans="4:4">
      <c r="D114" s="61"/>
    </row>
    <row r="115" spans="4:4">
      <c r="D115" s="61"/>
    </row>
    <row r="116" spans="4:4">
      <c r="D116" s="61"/>
    </row>
    <row r="117" spans="4:4">
      <c r="D117" s="61"/>
    </row>
    <row r="118" spans="4:4">
      <c r="D118" s="61"/>
    </row>
    <row r="119" spans="4:4">
      <c r="D119" s="61"/>
    </row>
    <row r="120" spans="4:4">
      <c r="D120" s="61"/>
    </row>
    <row r="121" spans="4:4">
      <c r="D121" s="61"/>
    </row>
    <row r="122" spans="4:4">
      <c r="D122" s="61"/>
    </row>
    <row r="123" spans="4:4">
      <c r="D123" s="61"/>
    </row>
    <row r="124" spans="4:4">
      <c r="D124" s="61"/>
    </row>
    <row r="125" spans="4:4">
      <c r="D125" s="61"/>
    </row>
    <row r="126" spans="4:4">
      <c r="D126" s="61"/>
    </row>
    <row r="127" spans="4:4">
      <c r="D127" s="61"/>
    </row>
    <row r="128" spans="4:4">
      <c r="D128" s="61"/>
    </row>
    <row r="129" spans="4:4">
      <c r="D129" s="61"/>
    </row>
    <row r="130" spans="4:4">
      <c r="D130" s="61"/>
    </row>
    <row r="131" spans="4:4">
      <c r="D131" s="61"/>
    </row>
    <row r="132" spans="4:4">
      <c r="D132" s="61"/>
    </row>
    <row r="133" spans="4:4">
      <c r="D133" s="61"/>
    </row>
    <row r="134" spans="4:4">
      <c r="D134" s="61"/>
    </row>
    <row r="135" spans="4:4">
      <c r="D135" s="61"/>
    </row>
    <row r="136" spans="4:4">
      <c r="D136" s="61"/>
    </row>
    <row r="137" spans="4:4">
      <c r="D137" s="61"/>
    </row>
    <row r="138" spans="4:4">
      <c r="D138" s="61"/>
    </row>
    <row r="139" spans="4:4">
      <c r="D139" s="61"/>
    </row>
    <row r="140" spans="4:4">
      <c r="D140" s="61"/>
    </row>
    <row r="141" spans="4:4">
      <c r="D141" s="61"/>
    </row>
    <row r="142" spans="4:4">
      <c r="D142" s="61"/>
    </row>
    <row r="143" spans="4:4">
      <c r="D143" s="61"/>
    </row>
    <row r="144" spans="4:4">
      <c r="D144" s="61"/>
    </row>
    <row r="145" spans="4:4">
      <c r="D145" s="61"/>
    </row>
    <row r="146" spans="4:4">
      <c r="D146" s="61"/>
    </row>
    <row r="147" spans="4:4">
      <c r="D147" s="61"/>
    </row>
    <row r="148" spans="4:4">
      <c r="D148" s="61"/>
    </row>
    <row r="149" spans="4:4">
      <c r="D149" s="61"/>
    </row>
    <row r="150" spans="4:4">
      <c r="D150" s="61"/>
    </row>
    <row r="151" spans="4:4">
      <c r="D151" s="61"/>
    </row>
    <row r="152" spans="4:4">
      <c r="D152" s="61"/>
    </row>
    <row r="153" spans="4:4">
      <c r="D153" s="61"/>
    </row>
    <row r="154" spans="4:4">
      <c r="D154" s="61"/>
    </row>
    <row r="155" spans="4:4">
      <c r="D155" s="61"/>
    </row>
    <row r="156" spans="4:4">
      <c r="D156" s="61"/>
    </row>
    <row r="157" spans="4:4">
      <c r="D157" s="61"/>
    </row>
    <row r="158" spans="4:4">
      <c r="D158" s="61"/>
    </row>
    <row r="159" spans="4:4">
      <c r="D159" s="61"/>
    </row>
    <row r="160" spans="4:4">
      <c r="D160" s="61"/>
    </row>
    <row r="161" spans="4:4">
      <c r="D161" s="61"/>
    </row>
    <row r="162" spans="4:4">
      <c r="D162" s="61"/>
    </row>
    <row r="163" spans="4:4">
      <c r="D163" s="61"/>
    </row>
    <row r="164" spans="4:4">
      <c r="D164" s="61"/>
    </row>
    <row r="165" spans="4:4">
      <c r="D165" s="61"/>
    </row>
    <row r="166" spans="4:4">
      <c r="D166" s="61"/>
    </row>
    <row r="167" spans="4:4">
      <c r="D167" s="61"/>
    </row>
    <row r="168" spans="4:4">
      <c r="D168" s="61"/>
    </row>
    <row r="169" spans="4:4">
      <c r="D169" s="61"/>
    </row>
    <row r="170" spans="4:4">
      <c r="D170" s="61"/>
    </row>
    <row r="171" spans="4:4">
      <c r="D171" s="61"/>
    </row>
    <row r="172" spans="4:4">
      <c r="D172" s="61"/>
    </row>
    <row r="173" spans="4:4">
      <c r="D173" s="61"/>
    </row>
    <row r="174" spans="4:4">
      <c r="D174" s="61"/>
    </row>
    <row r="175" spans="4:4">
      <c r="D175" s="61"/>
    </row>
  </sheetData>
  <mergeCells count="3">
    <mergeCell ref="A1:A2"/>
    <mergeCell ref="B1:B2"/>
    <mergeCell ref="C1:D1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9"/>
  <sheetViews>
    <sheetView zoomScaleNormal="100" workbookViewId="0">
      <selection activeCell="B13" sqref="B13"/>
    </sheetView>
  </sheetViews>
  <sheetFormatPr defaultRowHeight="15"/>
  <cols>
    <col min="1" max="1" width="52" style="61" customWidth="1"/>
    <col min="2" max="2" width="13.5703125" style="39" customWidth="1"/>
    <col min="3" max="3" width="16.5703125" style="39" customWidth="1"/>
    <col min="4" max="4" width="15" style="39" customWidth="1"/>
  </cols>
  <sheetData>
    <row r="1" spans="1:4">
      <c r="B1" s="43"/>
    </row>
    <row r="2" spans="1:4" ht="15.75" customHeight="1">
      <c r="A2" s="123" t="s">
        <v>342</v>
      </c>
      <c r="B2" s="123"/>
      <c r="C2" s="123"/>
      <c r="D2" s="123"/>
    </row>
    <row r="3" spans="1:4" ht="15.75">
      <c r="A3" s="63"/>
      <c r="B3" s="63"/>
      <c r="C3" s="63"/>
      <c r="D3" s="61" t="s">
        <v>325</v>
      </c>
    </row>
    <row r="4" spans="1:4" ht="15" customHeight="1">
      <c r="A4" s="124" t="s">
        <v>0</v>
      </c>
      <c r="B4" s="118" t="s">
        <v>311</v>
      </c>
      <c r="C4" s="118" t="s">
        <v>312</v>
      </c>
      <c r="D4" s="118"/>
    </row>
    <row r="5" spans="1:4" ht="23.25" customHeight="1">
      <c r="A5" s="125"/>
      <c r="B5" s="118"/>
      <c r="C5" s="62" t="s">
        <v>313</v>
      </c>
      <c r="D5" s="62" t="s">
        <v>314</v>
      </c>
    </row>
    <row r="6" spans="1:4">
      <c r="A6" s="56" t="s">
        <v>355</v>
      </c>
      <c r="B6" s="69">
        <f>B8+B19</f>
        <v>3425.7</v>
      </c>
      <c r="C6" s="69">
        <f>C8+C19</f>
        <v>3425.7</v>
      </c>
      <c r="D6" s="69">
        <f>D8+D19</f>
        <v>3425.7</v>
      </c>
    </row>
    <row r="7" spans="1:4">
      <c r="A7" s="57" t="s">
        <v>56</v>
      </c>
      <c r="B7" s="69"/>
      <c r="C7" s="69"/>
      <c r="D7" s="69"/>
    </row>
    <row r="8" spans="1:4">
      <c r="A8" s="57" t="s">
        <v>338</v>
      </c>
      <c r="B8" s="48">
        <f>SUM(B10:B17)</f>
        <v>3425.7</v>
      </c>
      <c r="C8" s="48">
        <f>SUM(C10:C17)</f>
        <v>3425.7</v>
      </c>
      <c r="D8" s="48">
        <f>SUM(D10:D17)</f>
        <v>3425.7</v>
      </c>
    </row>
    <row r="9" spans="1:4">
      <c r="A9" s="57" t="s">
        <v>326</v>
      </c>
      <c r="B9" s="69"/>
      <c r="C9" s="69"/>
      <c r="D9" s="69"/>
    </row>
    <row r="10" spans="1:4">
      <c r="A10" s="57" t="s">
        <v>356</v>
      </c>
      <c r="B10" s="69">
        <v>1067</v>
      </c>
      <c r="C10" s="69">
        <v>1067</v>
      </c>
      <c r="D10" s="69">
        <v>1067</v>
      </c>
    </row>
    <row r="11" spans="1:4">
      <c r="A11" s="57" t="s">
        <v>357</v>
      </c>
      <c r="B11" s="69">
        <v>855.7</v>
      </c>
      <c r="C11" s="69">
        <v>855.7</v>
      </c>
      <c r="D11" s="69">
        <v>855.7</v>
      </c>
    </row>
    <row r="12" spans="1:4">
      <c r="A12" s="57" t="s">
        <v>327</v>
      </c>
      <c r="B12" s="105">
        <v>256</v>
      </c>
      <c r="C12" s="105">
        <v>256</v>
      </c>
      <c r="D12" s="105">
        <v>256</v>
      </c>
    </row>
    <row r="13" spans="1:4">
      <c r="A13" s="57" t="s">
        <v>358</v>
      </c>
      <c r="B13" s="69">
        <v>223</v>
      </c>
      <c r="C13" s="69">
        <v>223</v>
      </c>
      <c r="D13" s="69">
        <v>223</v>
      </c>
    </row>
    <row r="14" spans="1:4">
      <c r="A14" s="57" t="s">
        <v>340</v>
      </c>
      <c r="B14" s="69">
        <v>303</v>
      </c>
      <c r="C14" s="69">
        <v>303</v>
      </c>
      <c r="D14" s="69">
        <v>303</v>
      </c>
    </row>
    <row r="15" spans="1:4">
      <c r="A15" s="57" t="s">
        <v>327</v>
      </c>
      <c r="B15" s="105">
        <v>75</v>
      </c>
      <c r="C15" s="105">
        <v>75</v>
      </c>
      <c r="D15" s="105">
        <v>75</v>
      </c>
    </row>
    <row r="16" spans="1:4">
      <c r="A16" s="57" t="s">
        <v>359</v>
      </c>
      <c r="B16" s="69">
        <v>229</v>
      </c>
      <c r="C16" s="69">
        <v>229</v>
      </c>
      <c r="D16" s="69">
        <v>229</v>
      </c>
    </row>
    <row r="17" spans="1:4">
      <c r="A17" s="57" t="s">
        <v>339</v>
      </c>
      <c r="B17" s="69">
        <v>417</v>
      </c>
      <c r="C17" s="69">
        <v>417</v>
      </c>
      <c r="D17" s="69">
        <v>417</v>
      </c>
    </row>
    <row r="18" spans="1:4">
      <c r="A18" s="57" t="s">
        <v>327</v>
      </c>
      <c r="B18" s="105">
        <v>139</v>
      </c>
      <c r="C18" s="105">
        <v>139</v>
      </c>
      <c r="D18" s="105">
        <v>139</v>
      </c>
    </row>
    <row r="19" spans="1:4">
      <c r="A19" s="57" t="s">
        <v>341</v>
      </c>
      <c r="B19" s="48">
        <v>0</v>
      </c>
      <c r="C19" s="48">
        <v>0</v>
      </c>
      <c r="D19" s="48">
        <v>0</v>
      </c>
    </row>
    <row r="20" spans="1:4">
      <c r="A20" s="57" t="s">
        <v>326</v>
      </c>
      <c r="B20" s="48">
        <v>0</v>
      </c>
      <c r="C20" s="48">
        <v>0</v>
      </c>
      <c r="D20" s="48">
        <v>0</v>
      </c>
    </row>
    <row r="21" spans="1:4">
      <c r="A21" s="57" t="s">
        <v>327</v>
      </c>
      <c r="B21" s="48">
        <v>0</v>
      </c>
      <c r="C21" s="48">
        <v>0</v>
      </c>
      <c r="D21" s="48">
        <v>0</v>
      </c>
    </row>
    <row r="22" spans="1:4">
      <c r="A22" s="56" t="s">
        <v>328</v>
      </c>
      <c r="B22" s="48">
        <v>0</v>
      </c>
      <c r="C22" s="48">
        <v>0</v>
      </c>
      <c r="D22" s="48">
        <v>0</v>
      </c>
    </row>
    <row r="23" spans="1:4">
      <c r="A23" s="57" t="s">
        <v>56</v>
      </c>
      <c r="B23" s="57"/>
      <c r="C23" s="70"/>
      <c r="D23" s="70"/>
    </row>
    <row r="24" spans="1:4" ht="15" customHeight="1">
      <c r="A24" s="57" t="s">
        <v>329</v>
      </c>
      <c r="B24" s="48">
        <v>0</v>
      </c>
      <c r="C24" s="48">
        <v>0</v>
      </c>
      <c r="D24" s="48">
        <v>0</v>
      </c>
    </row>
    <row r="25" spans="1:4">
      <c r="A25" s="57" t="s">
        <v>330</v>
      </c>
      <c r="B25" s="48">
        <v>0</v>
      </c>
      <c r="C25" s="48">
        <v>0</v>
      </c>
      <c r="D25" s="48">
        <v>0</v>
      </c>
    </row>
    <row r="26" spans="1:4">
      <c r="A26" s="57" t="s">
        <v>331</v>
      </c>
      <c r="B26" s="48">
        <v>0</v>
      </c>
      <c r="C26" s="48">
        <v>0</v>
      </c>
      <c r="D26" s="48">
        <v>0</v>
      </c>
    </row>
    <row r="27" spans="1:4">
      <c r="A27" s="57" t="s">
        <v>332</v>
      </c>
      <c r="B27" s="48">
        <v>0</v>
      </c>
      <c r="C27" s="48">
        <v>0</v>
      </c>
      <c r="D27" s="48">
        <v>0</v>
      </c>
    </row>
    <row r="28" spans="1:4">
      <c r="A28" s="56" t="s">
        <v>333</v>
      </c>
      <c r="B28" s="48">
        <v>0</v>
      </c>
      <c r="C28" s="48">
        <v>0</v>
      </c>
      <c r="D28" s="48">
        <v>0</v>
      </c>
    </row>
    <row r="29" spans="1:4">
      <c r="A29" s="57" t="s">
        <v>56</v>
      </c>
      <c r="B29" s="57"/>
      <c r="C29" s="70"/>
      <c r="D29" s="70"/>
    </row>
    <row r="30" spans="1:4">
      <c r="A30" s="58" t="s">
        <v>334</v>
      </c>
      <c r="B30" s="48">
        <v>0</v>
      </c>
      <c r="C30" s="48">
        <v>0</v>
      </c>
      <c r="D30" s="48">
        <v>0</v>
      </c>
    </row>
    <row r="31" spans="1:4">
      <c r="A31" s="50"/>
      <c r="B31" s="51"/>
      <c r="C31" s="52"/>
      <c r="D31" s="52"/>
    </row>
    <row r="32" spans="1:4">
      <c r="A32" s="53" t="s">
        <v>335</v>
      </c>
      <c r="B32" s="51"/>
      <c r="C32" s="52"/>
      <c r="D32" s="52"/>
    </row>
    <row r="33" spans="1:4">
      <c r="A33" s="126" t="s">
        <v>336</v>
      </c>
      <c r="B33" s="126"/>
      <c r="C33" s="126"/>
      <c r="D33" s="126"/>
    </row>
    <row r="34" spans="1:4">
      <c r="A34" s="50"/>
      <c r="B34" s="51"/>
      <c r="C34" s="52"/>
      <c r="D34" s="52"/>
    </row>
    <row r="35" spans="1:4" ht="15" customHeight="1">
      <c r="A35" s="39"/>
    </row>
    <row r="36" spans="1:4">
      <c r="B36" s="61"/>
      <c r="C36" s="61"/>
      <c r="D36" s="61"/>
    </row>
    <row r="37" spans="1:4">
      <c r="B37" s="61"/>
      <c r="C37" s="61"/>
      <c r="D37" s="61"/>
    </row>
    <row r="38" spans="1:4">
      <c r="B38" s="61"/>
      <c r="C38" s="61"/>
      <c r="D38" s="61"/>
    </row>
    <row r="39" spans="1:4">
      <c r="B39" s="61"/>
      <c r="C39" s="61"/>
      <c r="D39" s="61"/>
    </row>
    <row r="40" spans="1:4">
      <c r="B40" s="61"/>
      <c r="C40" s="61"/>
      <c r="D40" s="61"/>
    </row>
    <row r="41" spans="1:4">
      <c r="B41" s="61"/>
      <c r="C41" s="61"/>
      <c r="D41" s="61"/>
    </row>
    <row r="42" spans="1:4">
      <c r="B42" s="61"/>
      <c r="C42" s="61"/>
      <c r="D42" s="61"/>
    </row>
    <row r="43" spans="1:4">
      <c r="B43" s="61"/>
      <c r="C43" s="61"/>
      <c r="D43" s="61"/>
    </row>
    <row r="44" spans="1:4">
      <c r="B44" s="61"/>
      <c r="C44" s="61"/>
      <c r="D44" s="61"/>
    </row>
    <row r="45" spans="1:4">
      <c r="B45" s="61"/>
      <c r="C45" s="61"/>
      <c r="D45" s="61"/>
    </row>
    <row r="46" spans="1:4">
      <c r="B46" s="61"/>
      <c r="C46" s="61"/>
      <c r="D46" s="61"/>
    </row>
    <row r="47" spans="1:4">
      <c r="B47" s="61"/>
      <c r="C47" s="61"/>
      <c r="D47" s="61"/>
    </row>
    <row r="48" spans="1:4">
      <c r="B48" s="61"/>
      <c r="C48" s="61"/>
      <c r="D48" s="61"/>
    </row>
    <row r="49" spans="2:4">
      <c r="B49" s="61"/>
      <c r="C49" s="61"/>
      <c r="D49" s="61"/>
    </row>
    <row r="50" spans="2:4">
      <c r="B50" s="61"/>
      <c r="C50" s="61"/>
      <c r="D50" s="61"/>
    </row>
    <row r="51" spans="2:4">
      <c r="B51" s="61"/>
      <c r="C51" s="61"/>
      <c r="D51" s="61"/>
    </row>
    <row r="52" spans="2:4">
      <c r="B52" s="61"/>
      <c r="C52" s="61"/>
      <c r="D52" s="61"/>
    </row>
    <row r="53" spans="2:4">
      <c r="B53" s="61"/>
      <c r="C53" s="61"/>
      <c r="D53" s="61"/>
    </row>
    <row r="54" spans="2:4">
      <c r="B54" s="61"/>
      <c r="C54" s="61"/>
      <c r="D54" s="61"/>
    </row>
    <row r="55" spans="2:4">
      <c r="B55" s="61"/>
      <c r="C55" s="61"/>
      <c r="D55" s="61"/>
    </row>
    <row r="56" spans="2:4">
      <c r="B56" s="61"/>
      <c r="C56" s="61"/>
      <c r="D56" s="61"/>
    </row>
    <row r="57" spans="2:4">
      <c r="B57" s="61"/>
      <c r="C57" s="61"/>
      <c r="D57" s="61"/>
    </row>
    <row r="58" spans="2:4">
      <c r="B58" s="61"/>
      <c r="C58" s="61"/>
      <c r="D58" s="61"/>
    </row>
    <row r="59" spans="2:4">
      <c r="B59" s="61"/>
      <c r="C59" s="61"/>
      <c r="D59" s="61"/>
    </row>
    <row r="60" spans="2:4">
      <c r="B60" s="61"/>
      <c r="C60" s="61"/>
      <c r="D60" s="61"/>
    </row>
    <row r="61" spans="2:4">
      <c r="B61" s="61"/>
      <c r="C61" s="61"/>
      <c r="D61" s="61"/>
    </row>
    <row r="62" spans="2:4">
      <c r="B62" s="61"/>
      <c r="C62" s="61"/>
      <c r="D62" s="61"/>
    </row>
    <row r="63" spans="2:4">
      <c r="B63" s="61"/>
      <c r="C63" s="61"/>
      <c r="D63" s="61"/>
    </row>
    <row r="64" spans="2:4">
      <c r="B64" s="61"/>
      <c r="C64" s="61"/>
      <c r="D64" s="61"/>
    </row>
    <row r="65" spans="2:4">
      <c r="B65" s="61"/>
      <c r="C65" s="61"/>
      <c r="D65" s="61"/>
    </row>
    <row r="66" spans="2:4">
      <c r="B66" s="61"/>
      <c r="C66" s="61"/>
      <c r="D66" s="61"/>
    </row>
    <row r="67" spans="2:4">
      <c r="B67" s="61"/>
      <c r="C67" s="61"/>
      <c r="D67" s="61"/>
    </row>
    <row r="68" spans="2:4">
      <c r="B68" s="61"/>
      <c r="C68" s="61"/>
      <c r="D68" s="61"/>
    </row>
    <row r="69" spans="2:4">
      <c r="B69" s="61"/>
      <c r="C69" s="61"/>
      <c r="D69" s="61"/>
    </row>
    <row r="70" spans="2:4">
      <c r="B70" s="61"/>
      <c r="C70" s="61"/>
      <c r="D70" s="61"/>
    </row>
    <row r="71" spans="2:4">
      <c r="B71" s="61"/>
      <c r="C71" s="61"/>
      <c r="D71" s="61"/>
    </row>
    <row r="72" spans="2:4">
      <c r="B72" s="61"/>
      <c r="C72" s="61"/>
      <c r="D72" s="61"/>
    </row>
    <row r="73" spans="2:4">
      <c r="B73" s="61"/>
      <c r="C73" s="61"/>
      <c r="D73" s="61"/>
    </row>
    <row r="74" spans="2:4">
      <c r="B74" s="61"/>
      <c r="C74" s="61"/>
      <c r="D74" s="61"/>
    </row>
    <row r="75" spans="2:4">
      <c r="B75" s="61"/>
      <c r="C75" s="61"/>
      <c r="D75" s="61"/>
    </row>
    <row r="76" spans="2:4">
      <c r="B76" s="61"/>
      <c r="C76" s="61"/>
      <c r="D76" s="61"/>
    </row>
    <row r="77" spans="2:4">
      <c r="B77" s="61"/>
      <c r="C77" s="61"/>
      <c r="D77" s="61"/>
    </row>
    <row r="78" spans="2:4">
      <c r="B78" s="61"/>
      <c r="C78" s="61"/>
      <c r="D78" s="61"/>
    </row>
    <row r="79" spans="2:4">
      <c r="B79" s="61"/>
      <c r="C79" s="61"/>
      <c r="D79" s="61"/>
    </row>
    <row r="80" spans="2:4">
      <c r="B80" s="61"/>
      <c r="C80" s="61"/>
      <c r="D80" s="61"/>
    </row>
    <row r="81" spans="2:4">
      <c r="B81" s="61"/>
      <c r="C81" s="61"/>
      <c r="D81" s="61"/>
    </row>
    <row r="82" spans="2:4">
      <c r="B82" s="61"/>
      <c r="C82" s="61"/>
      <c r="D82" s="61"/>
    </row>
    <row r="83" spans="2:4">
      <c r="B83" s="61"/>
      <c r="C83" s="61"/>
      <c r="D83" s="61"/>
    </row>
    <row r="84" spans="2:4">
      <c r="B84" s="61"/>
      <c r="C84" s="61"/>
      <c r="D84" s="61"/>
    </row>
    <row r="85" spans="2:4">
      <c r="B85" s="61"/>
      <c r="C85" s="61"/>
      <c r="D85" s="61"/>
    </row>
    <row r="86" spans="2:4">
      <c r="B86" s="61"/>
      <c r="C86" s="61"/>
      <c r="D86" s="61"/>
    </row>
    <row r="87" spans="2:4">
      <c r="B87" s="61"/>
      <c r="C87" s="61"/>
      <c r="D87" s="61"/>
    </row>
    <row r="88" spans="2:4">
      <c r="B88" s="61"/>
      <c r="C88" s="61"/>
      <c r="D88" s="61"/>
    </row>
    <row r="89" spans="2:4">
      <c r="B89" s="61"/>
      <c r="C89" s="61"/>
      <c r="D89" s="61"/>
    </row>
    <row r="90" spans="2:4">
      <c r="B90" s="61"/>
      <c r="C90" s="61"/>
      <c r="D90" s="61"/>
    </row>
    <row r="91" spans="2:4">
      <c r="B91" s="61"/>
      <c r="C91" s="61"/>
      <c r="D91" s="61"/>
    </row>
    <row r="92" spans="2:4">
      <c r="B92" s="61"/>
      <c r="C92" s="61"/>
      <c r="D92" s="61"/>
    </row>
    <row r="93" spans="2:4">
      <c r="B93" s="61"/>
      <c r="C93" s="61"/>
      <c r="D93" s="61"/>
    </row>
    <row r="94" spans="2:4">
      <c r="B94" s="61"/>
      <c r="C94" s="61"/>
      <c r="D94" s="61"/>
    </row>
    <row r="95" spans="2:4">
      <c r="B95" s="61"/>
      <c r="C95" s="61"/>
      <c r="D95" s="61"/>
    </row>
    <row r="96" spans="2:4">
      <c r="B96" s="61"/>
      <c r="C96" s="61"/>
      <c r="D96" s="61"/>
    </row>
    <row r="97" spans="2:4">
      <c r="B97" s="61"/>
      <c r="C97" s="61"/>
      <c r="D97" s="61"/>
    </row>
    <row r="98" spans="2:4">
      <c r="B98" s="61"/>
      <c r="C98" s="61"/>
      <c r="D98" s="61"/>
    </row>
    <row r="99" spans="2:4">
      <c r="B99" s="61"/>
      <c r="C99" s="61"/>
      <c r="D99" s="61"/>
    </row>
    <row r="100" spans="2:4">
      <c r="B100" s="61"/>
      <c r="C100" s="61"/>
      <c r="D100" s="61"/>
    </row>
    <row r="101" spans="2:4">
      <c r="B101" s="61"/>
      <c r="C101" s="61"/>
      <c r="D101" s="61"/>
    </row>
    <row r="102" spans="2:4">
      <c r="B102" s="61"/>
      <c r="C102" s="61"/>
      <c r="D102" s="61"/>
    </row>
    <row r="103" spans="2:4">
      <c r="B103" s="61"/>
      <c r="C103" s="61"/>
      <c r="D103" s="61"/>
    </row>
    <row r="104" spans="2:4">
      <c r="B104" s="61"/>
      <c r="C104" s="61"/>
      <c r="D104" s="61"/>
    </row>
    <row r="105" spans="2:4">
      <c r="B105" s="61"/>
      <c r="C105" s="61"/>
      <c r="D105" s="61"/>
    </row>
    <row r="106" spans="2:4">
      <c r="B106" s="61"/>
      <c r="C106" s="61"/>
      <c r="D106" s="61"/>
    </row>
    <row r="107" spans="2:4">
      <c r="B107" s="61"/>
      <c r="C107" s="61"/>
      <c r="D107" s="61"/>
    </row>
    <row r="108" spans="2:4">
      <c r="B108" s="61"/>
      <c r="C108" s="61"/>
      <c r="D108" s="61"/>
    </row>
    <row r="109" spans="2:4">
      <c r="B109" s="61"/>
      <c r="C109" s="61"/>
      <c r="D109" s="61"/>
    </row>
    <row r="110" spans="2:4">
      <c r="B110" s="61"/>
      <c r="C110" s="61"/>
      <c r="D110" s="61"/>
    </row>
    <row r="111" spans="2:4">
      <c r="B111" s="61"/>
      <c r="C111" s="61"/>
      <c r="D111" s="61"/>
    </row>
    <row r="112" spans="2:4">
      <c r="B112" s="61"/>
      <c r="C112" s="61"/>
      <c r="D112" s="61"/>
    </row>
    <row r="113" spans="2:4">
      <c r="B113" s="61"/>
      <c r="C113" s="61"/>
      <c r="D113" s="61"/>
    </row>
    <row r="114" spans="2:4">
      <c r="B114" s="61"/>
      <c r="C114" s="61"/>
      <c r="D114" s="61"/>
    </row>
    <row r="115" spans="2:4">
      <c r="B115" s="61"/>
      <c r="C115" s="61"/>
      <c r="D115" s="61"/>
    </row>
    <row r="116" spans="2:4">
      <c r="B116" s="61"/>
      <c r="C116" s="61"/>
      <c r="D116" s="61"/>
    </row>
    <row r="117" spans="2:4">
      <c r="B117" s="61"/>
      <c r="C117" s="61"/>
      <c r="D117" s="61"/>
    </row>
    <row r="118" spans="2:4">
      <c r="B118" s="61"/>
      <c r="C118" s="61"/>
      <c r="D118" s="61"/>
    </row>
    <row r="119" spans="2:4">
      <c r="B119" s="61"/>
      <c r="C119" s="61"/>
      <c r="D119" s="61"/>
    </row>
    <row r="120" spans="2:4">
      <c r="B120" s="61"/>
      <c r="C120" s="61"/>
      <c r="D120" s="61"/>
    </row>
    <row r="121" spans="2:4">
      <c r="B121" s="61"/>
      <c r="C121" s="61"/>
      <c r="D121" s="61"/>
    </row>
    <row r="122" spans="2:4">
      <c r="B122" s="61"/>
      <c r="C122" s="61"/>
      <c r="D122" s="61"/>
    </row>
    <row r="123" spans="2:4">
      <c r="B123" s="61"/>
      <c r="C123" s="61"/>
      <c r="D123" s="61"/>
    </row>
    <row r="124" spans="2:4">
      <c r="B124" s="61"/>
      <c r="C124" s="61"/>
      <c r="D124" s="61"/>
    </row>
    <row r="125" spans="2:4">
      <c r="B125" s="61"/>
      <c r="C125" s="61"/>
      <c r="D125" s="61"/>
    </row>
    <row r="126" spans="2:4">
      <c r="B126" s="61"/>
      <c r="C126" s="61"/>
      <c r="D126" s="61"/>
    </row>
    <row r="127" spans="2:4">
      <c r="B127" s="61"/>
      <c r="C127" s="61"/>
      <c r="D127" s="61"/>
    </row>
    <row r="128" spans="2:4">
      <c r="B128" s="61"/>
      <c r="C128" s="61"/>
      <c r="D128" s="61"/>
    </row>
    <row r="129" spans="2:4">
      <c r="B129" s="61"/>
      <c r="C129" s="61"/>
      <c r="D129" s="61"/>
    </row>
    <row r="130" spans="2:4">
      <c r="B130" s="61"/>
      <c r="C130" s="61"/>
      <c r="D130" s="61"/>
    </row>
    <row r="131" spans="2:4">
      <c r="B131" s="61"/>
      <c r="C131" s="61"/>
      <c r="D131" s="61"/>
    </row>
    <row r="132" spans="2:4">
      <c r="B132" s="61"/>
      <c r="C132" s="61"/>
      <c r="D132" s="61"/>
    </row>
    <row r="133" spans="2:4">
      <c r="B133" s="61"/>
      <c r="C133" s="61"/>
      <c r="D133" s="61"/>
    </row>
    <row r="134" spans="2:4">
      <c r="B134" s="61"/>
      <c r="C134" s="61"/>
      <c r="D134" s="61"/>
    </row>
    <row r="135" spans="2:4">
      <c r="B135" s="61"/>
      <c r="C135" s="61"/>
      <c r="D135" s="61"/>
    </row>
    <row r="136" spans="2:4">
      <c r="B136" s="61"/>
      <c r="C136" s="61"/>
      <c r="D136" s="61"/>
    </row>
    <row r="137" spans="2:4">
      <c r="B137" s="61"/>
      <c r="C137" s="61"/>
      <c r="D137" s="61"/>
    </row>
    <row r="138" spans="2:4">
      <c r="B138" s="61"/>
      <c r="C138" s="61"/>
      <c r="D138" s="61"/>
    </row>
    <row r="139" spans="2:4">
      <c r="B139" s="61"/>
      <c r="C139" s="61"/>
      <c r="D139" s="61"/>
    </row>
    <row r="140" spans="2:4">
      <c r="B140" s="61"/>
      <c r="C140" s="61"/>
      <c r="D140" s="61"/>
    </row>
    <row r="141" spans="2:4">
      <c r="B141" s="61"/>
      <c r="C141" s="61"/>
      <c r="D141" s="61"/>
    </row>
    <row r="142" spans="2:4">
      <c r="B142" s="61"/>
      <c r="C142" s="61"/>
      <c r="D142" s="61"/>
    </row>
    <row r="143" spans="2:4">
      <c r="B143" s="61"/>
      <c r="C143" s="61"/>
      <c r="D143" s="61"/>
    </row>
    <row r="144" spans="2:4">
      <c r="B144" s="61"/>
      <c r="C144" s="61"/>
      <c r="D144" s="61"/>
    </row>
    <row r="145" spans="2:4">
      <c r="B145" s="61"/>
      <c r="C145" s="61"/>
      <c r="D145" s="61"/>
    </row>
    <row r="146" spans="2:4">
      <c r="B146" s="61"/>
      <c r="C146" s="61"/>
      <c r="D146" s="61"/>
    </row>
    <row r="147" spans="2:4">
      <c r="B147" s="61"/>
      <c r="C147" s="61"/>
      <c r="D147" s="61"/>
    </row>
    <row r="148" spans="2:4">
      <c r="B148" s="61"/>
      <c r="C148" s="61"/>
      <c r="D148" s="61"/>
    </row>
    <row r="149" spans="2:4">
      <c r="B149" s="61"/>
      <c r="C149" s="61"/>
      <c r="D149" s="61"/>
    </row>
    <row r="150" spans="2:4">
      <c r="B150" s="61"/>
      <c r="C150" s="61"/>
      <c r="D150" s="61"/>
    </row>
    <row r="151" spans="2:4">
      <c r="B151" s="61"/>
      <c r="C151" s="61"/>
      <c r="D151" s="61"/>
    </row>
    <row r="152" spans="2:4">
      <c r="B152" s="61"/>
      <c r="C152" s="61"/>
      <c r="D152" s="61"/>
    </row>
    <row r="153" spans="2:4">
      <c r="B153" s="61"/>
      <c r="C153" s="61"/>
      <c r="D153" s="61"/>
    </row>
    <row r="154" spans="2:4">
      <c r="B154" s="61"/>
      <c r="C154" s="61"/>
      <c r="D154" s="61"/>
    </row>
    <row r="155" spans="2:4">
      <c r="B155" s="61"/>
      <c r="C155" s="61"/>
      <c r="D155" s="61"/>
    </row>
    <row r="156" spans="2:4">
      <c r="B156" s="61"/>
      <c r="C156" s="61"/>
      <c r="D156" s="61"/>
    </row>
    <row r="157" spans="2:4">
      <c r="B157" s="61"/>
      <c r="C157" s="61"/>
      <c r="D157" s="61"/>
    </row>
    <row r="158" spans="2:4">
      <c r="B158" s="61"/>
      <c r="C158" s="61"/>
      <c r="D158" s="61"/>
    </row>
    <row r="159" spans="2:4">
      <c r="B159" s="61"/>
      <c r="C159" s="61"/>
      <c r="D159" s="61"/>
    </row>
    <row r="160" spans="2:4">
      <c r="B160" s="61"/>
      <c r="C160" s="61"/>
      <c r="D160" s="61"/>
    </row>
    <row r="161" spans="2:4">
      <c r="B161" s="61"/>
      <c r="C161" s="61"/>
      <c r="D161" s="61"/>
    </row>
    <row r="162" spans="2:4">
      <c r="B162" s="61"/>
      <c r="C162" s="61"/>
      <c r="D162" s="61"/>
    </row>
    <row r="163" spans="2:4">
      <c r="B163" s="61"/>
      <c r="C163" s="61"/>
      <c r="D163" s="61"/>
    </row>
    <row r="164" spans="2:4">
      <c r="B164" s="61"/>
      <c r="C164" s="61"/>
      <c r="D164" s="61"/>
    </row>
    <row r="165" spans="2:4">
      <c r="B165" s="61"/>
      <c r="C165" s="61"/>
      <c r="D165" s="61"/>
    </row>
    <row r="166" spans="2:4">
      <c r="B166" s="61"/>
      <c r="C166" s="61"/>
      <c r="D166" s="61"/>
    </row>
    <row r="167" spans="2:4">
      <c r="B167" s="61"/>
      <c r="C167" s="61"/>
      <c r="D167" s="61"/>
    </row>
    <row r="168" spans="2:4">
      <c r="B168" s="61"/>
      <c r="C168" s="61"/>
      <c r="D168" s="61"/>
    </row>
    <row r="169" spans="2:4">
      <c r="B169" s="61"/>
      <c r="C169" s="61"/>
      <c r="D169" s="61"/>
    </row>
  </sheetData>
  <mergeCells count="5">
    <mergeCell ref="A2:D2"/>
    <mergeCell ref="A4:A5"/>
    <mergeCell ref="B4:B5"/>
    <mergeCell ref="C4:D4"/>
    <mergeCell ref="A33:D3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68"/>
  <sheetViews>
    <sheetView zoomScale="75" zoomScaleNormal="75" workbookViewId="0">
      <pane xSplit="1" ySplit="17" topLeftCell="B57" activePane="bottomRight" state="frozen"/>
      <selection pane="topRight" activeCell="B1" sqref="B1"/>
      <selection pane="bottomLeft" activeCell="A14" sqref="A14"/>
      <selection pane="bottomRight" activeCell="K65" sqref="K65"/>
    </sheetView>
  </sheetViews>
  <sheetFormatPr defaultRowHeight="15"/>
  <cols>
    <col min="1" max="1" width="16" customWidth="1"/>
    <col min="2" max="2" width="13.7109375" customWidth="1"/>
    <col min="4" max="4" width="17.7109375" customWidth="1"/>
    <col min="5" max="5" width="21.85546875" customWidth="1"/>
    <col min="6" max="6" width="18.5703125" customWidth="1"/>
    <col min="7" max="7" width="16.28515625" customWidth="1"/>
    <col min="8" max="8" width="13.85546875" customWidth="1"/>
    <col min="9" max="9" width="17.42578125" customWidth="1"/>
    <col min="10" max="10" width="18.42578125" customWidth="1"/>
    <col min="11" max="12" width="12.7109375" customWidth="1"/>
    <col min="13" max="13" width="13.28515625" customWidth="1"/>
  </cols>
  <sheetData>
    <row r="1" spans="1:12">
      <c r="J1" t="s">
        <v>432</v>
      </c>
    </row>
    <row r="2" spans="1:12">
      <c r="J2" t="s">
        <v>433</v>
      </c>
    </row>
    <row r="3" spans="1:12">
      <c r="J3" t="s">
        <v>435</v>
      </c>
    </row>
    <row r="4" spans="1:12">
      <c r="A4" t="s">
        <v>347</v>
      </c>
    </row>
    <row r="5" spans="1:12" ht="15.75" thickBot="1">
      <c r="A5" s="159" t="s">
        <v>434</v>
      </c>
      <c r="B5" s="159"/>
      <c r="C5" s="159"/>
      <c r="D5" s="159"/>
      <c r="E5" s="159"/>
      <c r="F5" s="159"/>
    </row>
    <row r="6" spans="1:12" ht="15.75" thickBot="1">
      <c r="A6" s="3"/>
    </row>
    <row r="7" spans="1:12" ht="25.5" customHeight="1" thickBot="1">
      <c r="A7" s="157" t="s">
        <v>0</v>
      </c>
      <c r="B7" s="157" t="s">
        <v>1</v>
      </c>
      <c r="C7" s="164" t="s">
        <v>2</v>
      </c>
      <c r="D7" s="154" t="s">
        <v>3</v>
      </c>
      <c r="E7" s="155"/>
      <c r="F7" s="155"/>
      <c r="G7" s="156"/>
      <c r="H7" s="154" t="s">
        <v>4</v>
      </c>
      <c r="I7" s="155"/>
      <c r="J7" s="155"/>
      <c r="K7" s="155"/>
      <c r="L7" s="156"/>
    </row>
    <row r="8" spans="1:12" ht="15.75" thickBot="1">
      <c r="A8" s="158"/>
      <c r="B8" s="158"/>
      <c r="C8" s="165"/>
      <c r="D8" s="157" t="s">
        <v>5</v>
      </c>
      <c r="E8" s="154" t="s">
        <v>6</v>
      </c>
      <c r="F8" s="155"/>
      <c r="G8" s="155"/>
      <c r="H8" s="155"/>
      <c r="I8" s="155"/>
      <c r="J8" s="155"/>
      <c r="K8" s="155"/>
      <c r="L8" s="156"/>
    </row>
    <row r="9" spans="1:12">
      <c r="A9" s="158"/>
      <c r="B9" s="158"/>
      <c r="C9" s="165"/>
      <c r="D9" s="158"/>
      <c r="E9" s="157" t="s">
        <v>7</v>
      </c>
      <c r="F9" s="157" t="s">
        <v>8</v>
      </c>
      <c r="G9" s="150" t="s">
        <v>9</v>
      </c>
      <c r="H9" s="151"/>
      <c r="I9" s="6" t="s">
        <v>16</v>
      </c>
      <c r="J9" s="6" t="s">
        <v>21</v>
      </c>
      <c r="K9" s="150" t="s">
        <v>25</v>
      </c>
      <c r="L9" s="151"/>
    </row>
    <row r="10" spans="1:12">
      <c r="A10" s="158"/>
      <c r="B10" s="158"/>
      <c r="C10" s="165"/>
      <c r="D10" s="158"/>
      <c r="E10" s="158"/>
      <c r="F10" s="158"/>
      <c r="G10" s="152" t="s">
        <v>10</v>
      </c>
      <c r="H10" s="153"/>
      <c r="I10" s="6" t="s">
        <v>17</v>
      </c>
      <c r="J10" s="6" t="s">
        <v>22</v>
      </c>
      <c r="K10" s="152" t="s">
        <v>26</v>
      </c>
      <c r="L10" s="153"/>
    </row>
    <row r="11" spans="1:12">
      <c r="A11" s="158"/>
      <c r="B11" s="158"/>
      <c r="C11" s="165"/>
      <c r="D11" s="158"/>
      <c r="E11" s="158"/>
      <c r="F11" s="158"/>
      <c r="G11" s="152" t="s">
        <v>11</v>
      </c>
      <c r="H11" s="153"/>
      <c r="I11" s="6" t="s">
        <v>18</v>
      </c>
      <c r="J11" s="6" t="s">
        <v>23</v>
      </c>
      <c r="K11" s="152" t="s">
        <v>27</v>
      </c>
      <c r="L11" s="153"/>
    </row>
    <row r="12" spans="1:12" ht="15" customHeight="1">
      <c r="A12" s="158"/>
      <c r="B12" s="158"/>
      <c r="C12" s="165"/>
      <c r="D12" s="158"/>
      <c r="E12" s="158"/>
      <c r="F12" s="158"/>
      <c r="G12" s="162" t="s">
        <v>12</v>
      </c>
      <c r="H12" s="163"/>
      <c r="I12" s="6" t="s">
        <v>19</v>
      </c>
      <c r="J12" s="6" t="s">
        <v>24</v>
      </c>
      <c r="K12" s="152" t="s">
        <v>28</v>
      </c>
      <c r="L12" s="153"/>
    </row>
    <row r="13" spans="1:12">
      <c r="A13" s="158"/>
      <c r="B13" s="158"/>
      <c r="C13" s="165"/>
      <c r="D13" s="158"/>
      <c r="E13" s="158"/>
      <c r="F13" s="158"/>
      <c r="G13" s="152" t="s">
        <v>13</v>
      </c>
      <c r="H13" s="153"/>
      <c r="I13" s="6" t="s">
        <v>20</v>
      </c>
      <c r="J13" s="7"/>
      <c r="K13" s="152" t="s">
        <v>29</v>
      </c>
      <c r="L13" s="153"/>
    </row>
    <row r="14" spans="1:12">
      <c r="A14" s="158"/>
      <c r="B14" s="158"/>
      <c r="C14" s="165"/>
      <c r="D14" s="158"/>
      <c r="E14" s="158"/>
      <c r="F14" s="158"/>
      <c r="G14" s="152" t="s">
        <v>14</v>
      </c>
      <c r="H14" s="153"/>
      <c r="I14" s="7"/>
      <c r="J14" s="7"/>
      <c r="K14" s="152" t="s">
        <v>30</v>
      </c>
      <c r="L14" s="153"/>
    </row>
    <row r="15" spans="1:12" ht="15.75" thickBot="1">
      <c r="A15" s="158"/>
      <c r="B15" s="158"/>
      <c r="C15" s="165"/>
      <c r="D15" s="158"/>
      <c r="E15" s="158"/>
      <c r="F15" s="158"/>
      <c r="G15" s="152" t="s">
        <v>15</v>
      </c>
      <c r="H15" s="153"/>
      <c r="I15" s="7"/>
      <c r="J15" s="7"/>
      <c r="K15" s="160" t="s">
        <v>31</v>
      </c>
      <c r="L15" s="161"/>
    </row>
    <row r="16" spans="1:12">
      <c r="A16" s="158"/>
      <c r="B16" s="158"/>
      <c r="C16" s="165"/>
      <c r="D16" s="158"/>
      <c r="E16" s="158"/>
      <c r="F16" s="158"/>
      <c r="G16" s="148"/>
      <c r="H16" s="149"/>
      <c r="I16" s="7"/>
      <c r="J16" s="7"/>
      <c r="K16" s="6" t="s">
        <v>5</v>
      </c>
      <c r="L16" s="6" t="s">
        <v>32</v>
      </c>
    </row>
    <row r="17" spans="1:12">
      <c r="A17" s="13">
        <v>1</v>
      </c>
      <c r="B17" s="13">
        <v>2</v>
      </c>
      <c r="C17" s="13">
        <v>3</v>
      </c>
      <c r="D17" s="13">
        <v>4</v>
      </c>
      <c r="E17" s="13">
        <v>5</v>
      </c>
      <c r="F17" s="27" t="s">
        <v>285</v>
      </c>
      <c r="G17" s="131">
        <v>6</v>
      </c>
      <c r="H17" s="131"/>
      <c r="I17" s="13">
        <v>7</v>
      </c>
      <c r="J17" s="13">
        <v>8</v>
      </c>
      <c r="K17" s="13">
        <v>9</v>
      </c>
      <c r="L17" s="13">
        <v>10</v>
      </c>
    </row>
    <row r="18" spans="1:12" ht="25.5">
      <c r="A18" s="29" t="s">
        <v>33</v>
      </c>
      <c r="B18" s="13">
        <v>100</v>
      </c>
      <c r="C18" s="13" t="s">
        <v>34</v>
      </c>
      <c r="D18" s="16">
        <f>SUM(E18:L18)</f>
        <v>6538300</v>
      </c>
      <c r="E18" s="16">
        <f>E43</f>
        <v>6084300</v>
      </c>
      <c r="F18" s="16">
        <v>0</v>
      </c>
      <c r="G18" s="145">
        <f>прилож.3!L46</f>
        <v>288000</v>
      </c>
      <c r="H18" s="146"/>
      <c r="I18" s="16"/>
      <c r="J18" s="16">
        <v>0</v>
      </c>
      <c r="K18" s="16">
        <f>46000+70000+50000</f>
        <v>166000</v>
      </c>
      <c r="L18" s="16">
        <v>0</v>
      </c>
    </row>
    <row r="19" spans="1:12" ht="38.25">
      <c r="A19" s="15" t="s">
        <v>35</v>
      </c>
      <c r="B19" s="13">
        <v>110</v>
      </c>
      <c r="C19" s="16">
        <v>0</v>
      </c>
      <c r="D19" s="16">
        <v>0</v>
      </c>
      <c r="E19" s="13" t="s">
        <v>34</v>
      </c>
      <c r="F19" s="16">
        <v>0</v>
      </c>
      <c r="G19" s="131" t="s">
        <v>34</v>
      </c>
      <c r="H19" s="131"/>
      <c r="I19" s="13" t="s">
        <v>34</v>
      </c>
      <c r="J19" s="13" t="s">
        <v>34</v>
      </c>
      <c r="K19" s="16"/>
      <c r="L19" s="13" t="s">
        <v>34</v>
      </c>
    </row>
    <row r="20" spans="1:12">
      <c r="A20" s="16"/>
      <c r="B20" s="16"/>
      <c r="C20" s="16"/>
      <c r="D20" s="16"/>
      <c r="E20" s="16"/>
      <c r="F20" s="16"/>
      <c r="G20" s="132"/>
      <c r="H20" s="132"/>
      <c r="I20" s="16"/>
      <c r="J20" s="16"/>
      <c r="K20" s="16"/>
      <c r="L20" s="16"/>
    </row>
    <row r="21" spans="1:12" s="30" customFormat="1">
      <c r="A21" s="147" t="s">
        <v>36</v>
      </c>
      <c r="B21" s="142">
        <v>120</v>
      </c>
      <c r="C21" s="144">
        <v>131</v>
      </c>
      <c r="D21" s="144">
        <f>SUM(E21:L22)</f>
        <v>6250300</v>
      </c>
      <c r="E21" s="144">
        <f>E18</f>
        <v>6084300</v>
      </c>
      <c r="F21" s="144">
        <v>0</v>
      </c>
      <c r="G21" s="142" t="s">
        <v>34</v>
      </c>
      <c r="H21" s="142"/>
      <c r="I21" s="142" t="s">
        <v>34</v>
      </c>
      <c r="J21" s="144">
        <v>0</v>
      </c>
      <c r="K21" s="144">
        <f>K18</f>
        <v>166000</v>
      </c>
      <c r="L21" s="144">
        <v>0</v>
      </c>
    </row>
    <row r="22" spans="1:12" s="30" customFormat="1">
      <c r="A22" s="147"/>
      <c r="B22" s="142"/>
      <c r="C22" s="144"/>
      <c r="D22" s="144"/>
      <c r="E22" s="144"/>
      <c r="F22" s="144"/>
      <c r="G22" s="142"/>
      <c r="H22" s="142"/>
      <c r="I22" s="142"/>
      <c r="J22" s="144"/>
      <c r="K22" s="144"/>
      <c r="L22" s="144"/>
    </row>
    <row r="23" spans="1:12">
      <c r="A23" s="16"/>
      <c r="B23" s="16"/>
      <c r="C23" s="16"/>
      <c r="D23" s="16"/>
      <c r="E23" s="16"/>
      <c r="F23" s="16"/>
      <c r="G23" s="132"/>
      <c r="H23" s="132"/>
      <c r="I23" s="16"/>
      <c r="J23" s="16"/>
      <c r="K23" s="16"/>
      <c r="L23" s="16"/>
    </row>
    <row r="24" spans="1:12">
      <c r="A24" s="15" t="s">
        <v>37</v>
      </c>
      <c r="B24" s="131">
        <v>130</v>
      </c>
      <c r="C24" s="141" t="s">
        <v>279</v>
      </c>
      <c r="D24" s="132">
        <v>0</v>
      </c>
      <c r="E24" s="131" t="s">
        <v>34</v>
      </c>
      <c r="F24" s="132">
        <v>0</v>
      </c>
      <c r="G24" s="131" t="s">
        <v>34</v>
      </c>
      <c r="H24" s="131"/>
      <c r="I24" s="131" t="s">
        <v>34</v>
      </c>
      <c r="J24" s="131" t="s">
        <v>34</v>
      </c>
      <c r="K24" s="132">
        <v>0</v>
      </c>
      <c r="L24" s="131" t="s">
        <v>34</v>
      </c>
    </row>
    <row r="25" spans="1:12">
      <c r="A25" s="15" t="s">
        <v>38</v>
      </c>
      <c r="B25" s="131"/>
      <c r="C25" s="141"/>
      <c r="D25" s="132"/>
      <c r="E25" s="131"/>
      <c r="F25" s="132"/>
      <c r="G25" s="131"/>
      <c r="H25" s="131"/>
      <c r="I25" s="131"/>
      <c r="J25" s="131"/>
      <c r="K25" s="132"/>
      <c r="L25" s="131"/>
    </row>
    <row r="26" spans="1:12">
      <c r="A26" s="15" t="s">
        <v>39</v>
      </c>
      <c r="B26" s="131"/>
      <c r="C26" s="141"/>
      <c r="D26" s="132"/>
      <c r="E26" s="131"/>
      <c r="F26" s="132"/>
      <c r="G26" s="131"/>
      <c r="H26" s="131"/>
      <c r="I26" s="131"/>
      <c r="J26" s="131"/>
      <c r="K26" s="132"/>
      <c r="L26" s="131"/>
    </row>
    <row r="27" spans="1:12">
      <c r="A27" s="15" t="s">
        <v>40</v>
      </c>
      <c r="B27" s="131"/>
      <c r="C27" s="141"/>
      <c r="D27" s="132"/>
      <c r="E27" s="131"/>
      <c r="F27" s="132"/>
      <c r="G27" s="131"/>
      <c r="H27" s="131"/>
      <c r="I27" s="131"/>
      <c r="J27" s="131"/>
      <c r="K27" s="132"/>
      <c r="L27" s="131"/>
    </row>
    <row r="28" spans="1:12">
      <c r="A28" s="15" t="s">
        <v>41</v>
      </c>
      <c r="B28" s="131"/>
      <c r="C28" s="141"/>
      <c r="D28" s="132"/>
      <c r="E28" s="131"/>
      <c r="F28" s="132"/>
      <c r="G28" s="131"/>
      <c r="H28" s="131"/>
      <c r="I28" s="131"/>
      <c r="J28" s="131"/>
      <c r="K28" s="132"/>
      <c r="L28" s="131"/>
    </row>
    <row r="29" spans="1:12">
      <c r="A29" s="15" t="s">
        <v>42</v>
      </c>
      <c r="B29" s="131">
        <v>140</v>
      </c>
      <c r="C29" s="141" t="s">
        <v>279</v>
      </c>
      <c r="D29" s="132">
        <v>0</v>
      </c>
      <c r="E29" s="131" t="s">
        <v>34</v>
      </c>
      <c r="F29" s="132">
        <v>0</v>
      </c>
      <c r="G29" s="131" t="s">
        <v>34</v>
      </c>
      <c r="H29" s="131"/>
      <c r="I29" s="131" t="s">
        <v>34</v>
      </c>
      <c r="J29" s="131" t="s">
        <v>34</v>
      </c>
      <c r="K29" s="132">
        <v>0</v>
      </c>
      <c r="L29" s="131" t="s">
        <v>34</v>
      </c>
    </row>
    <row r="30" spans="1:12">
      <c r="A30" s="15" t="s">
        <v>25</v>
      </c>
      <c r="B30" s="131"/>
      <c r="C30" s="141"/>
      <c r="D30" s="132"/>
      <c r="E30" s="131"/>
      <c r="F30" s="132"/>
      <c r="G30" s="131"/>
      <c r="H30" s="131"/>
      <c r="I30" s="131"/>
      <c r="J30" s="131"/>
      <c r="K30" s="132"/>
      <c r="L30" s="131"/>
    </row>
    <row r="31" spans="1:12">
      <c r="A31" s="15" t="s">
        <v>43</v>
      </c>
      <c r="B31" s="131"/>
      <c r="C31" s="141"/>
      <c r="D31" s="132"/>
      <c r="E31" s="131"/>
      <c r="F31" s="132"/>
      <c r="G31" s="131"/>
      <c r="H31" s="131"/>
      <c r="I31" s="131"/>
      <c r="J31" s="131"/>
      <c r="K31" s="132"/>
      <c r="L31" s="131"/>
    </row>
    <row r="32" spans="1:12">
      <c r="A32" s="15" t="s">
        <v>44</v>
      </c>
      <c r="B32" s="131"/>
      <c r="C32" s="141"/>
      <c r="D32" s="132"/>
      <c r="E32" s="131"/>
      <c r="F32" s="132"/>
      <c r="G32" s="131"/>
      <c r="H32" s="131"/>
      <c r="I32" s="131"/>
      <c r="J32" s="131"/>
      <c r="K32" s="132"/>
      <c r="L32" s="131"/>
    </row>
    <row r="33" spans="1:13">
      <c r="A33" s="15" t="s">
        <v>45</v>
      </c>
      <c r="B33" s="131"/>
      <c r="C33" s="141"/>
      <c r="D33" s="132"/>
      <c r="E33" s="131"/>
      <c r="F33" s="132"/>
      <c r="G33" s="131"/>
      <c r="H33" s="131"/>
      <c r="I33" s="131"/>
      <c r="J33" s="131"/>
      <c r="K33" s="132"/>
      <c r="L33" s="131"/>
    </row>
    <row r="34" spans="1:13">
      <c r="A34" s="15" t="s">
        <v>46</v>
      </c>
      <c r="B34" s="131"/>
      <c r="C34" s="141"/>
      <c r="D34" s="132"/>
      <c r="E34" s="131"/>
      <c r="F34" s="132"/>
      <c r="G34" s="131"/>
      <c r="H34" s="131"/>
      <c r="I34" s="131"/>
      <c r="J34" s="131"/>
      <c r="K34" s="132"/>
      <c r="L34" s="131"/>
    </row>
    <row r="35" spans="1:13">
      <c r="A35" s="15" t="s">
        <v>47</v>
      </c>
      <c r="B35" s="131"/>
      <c r="C35" s="141"/>
      <c r="D35" s="132"/>
      <c r="E35" s="131"/>
      <c r="F35" s="132"/>
      <c r="G35" s="131"/>
      <c r="H35" s="131"/>
      <c r="I35" s="131"/>
      <c r="J35" s="131"/>
      <c r="K35" s="132"/>
      <c r="L35" s="131"/>
    </row>
    <row r="36" spans="1:13">
      <c r="A36" s="15" t="s">
        <v>48</v>
      </c>
      <c r="B36" s="131"/>
      <c r="C36" s="141"/>
      <c r="D36" s="132"/>
      <c r="E36" s="131"/>
      <c r="F36" s="132"/>
      <c r="G36" s="131"/>
      <c r="H36" s="131"/>
      <c r="I36" s="131"/>
      <c r="J36" s="131"/>
      <c r="K36" s="132"/>
      <c r="L36" s="131"/>
    </row>
    <row r="37" spans="1:13">
      <c r="A37" s="15" t="s">
        <v>49</v>
      </c>
      <c r="B37" s="131"/>
      <c r="C37" s="141"/>
      <c r="D37" s="132"/>
      <c r="E37" s="131"/>
      <c r="F37" s="132"/>
      <c r="G37" s="131"/>
      <c r="H37" s="131"/>
      <c r="I37" s="131"/>
      <c r="J37" s="131"/>
      <c r="K37" s="132"/>
      <c r="L37" s="131"/>
    </row>
    <row r="38" spans="1:13">
      <c r="A38" s="15" t="s">
        <v>50</v>
      </c>
      <c r="B38" s="131"/>
      <c r="C38" s="141"/>
      <c r="D38" s="132"/>
      <c r="E38" s="131"/>
      <c r="F38" s="132"/>
      <c r="G38" s="131"/>
      <c r="H38" s="131"/>
      <c r="I38" s="131"/>
      <c r="J38" s="131"/>
      <c r="K38" s="132"/>
      <c r="L38" s="131"/>
    </row>
    <row r="39" spans="1:13" ht="38.25">
      <c r="A39" s="15" t="s">
        <v>51</v>
      </c>
      <c r="B39" s="13">
        <v>150</v>
      </c>
      <c r="C39" s="87" t="s">
        <v>419</v>
      </c>
      <c r="D39" s="55">
        <f>G39</f>
        <v>288000</v>
      </c>
      <c r="E39" s="13" t="s">
        <v>34</v>
      </c>
      <c r="F39" s="16">
        <v>0</v>
      </c>
      <c r="G39" s="142">
        <f>G18</f>
        <v>288000</v>
      </c>
      <c r="H39" s="142"/>
      <c r="I39" s="54">
        <f>I18</f>
        <v>0</v>
      </c>
      <c r="J39" s="13" t="s">
        <v>34</v>
      </c>
      <c r="K39" s="13" t="s">
        <v>34</v>
      </c>
      <c r="L39" s="13" t="s">
        <v>34</v>
      </c>
    </row>
    <row r="40" spans="1:13">
      <c r="A40" s="15" t="s">
        <v>52</v>
      </c>
      <c r="B40" s="13">
        <v>160</v>
      </c>
      <c r="C40" s="26" t="s">
        <v>279</v>
      </c>
      <c r="D40" s="16">
        <v>0</v>
      </c>
      <c r="E40" s="13" t="s">
        <v>34</v>
      </c>
      <c r="F40" s="16">
        <v>0</v>
      </c>
      <c r="G40" s="127" t="s">
        <v>34</v>
      </c>
      <c r="H40" s="128"/>
      <c r="I40" s="13" t="s">
        <v>34</v>
      </c>
      <c r="J40" s="16">
        <v>0</v>
      </c>
      <c r="K40" s="16">
        <v>0</v>
      </c>
      <c r="L40" s="16">
        <v>0</v>
      </c>
    </row>
    <row r="41" spans="1:13" ht="38.25">
      <c r="A41" s="15" t="s">
        <v>53</v>
      </c>
      <c r="B41" s="13">
        <v>180</v>
      </c>
      <c r="C41" s="13" t="s">
        <v>34</v>
      </c>
      <c r="D41" s="16">
        <v>0</v>
      </c>
      <c r="E41" s="13" t="s">
        <v>34</v>
      </c>
      <c r="F41" s="16">
        <v>0</v>
      </c>
      <c r="G41" s="127" t="s">
        <v>34</v>
      </c>
      <c r="H41" s="128"/>
      <c r="I41" s="13" t="s">
        <v>34</v>
      </c>
      <c r="J41" s="16">
        <v>0</v>
      </c>
      <c r="K41" s="13" t="s">
        <v>34</v>
      </c>
      <c r="L41" s="13" t="s">
        <v>34</v>
      </c>
    </row>
    <row r="42" spans="1:13">
      <c r="A42" s="16"/>
      <c r="B42" s="16"/>
      <c r="C42" s="16"/>
      <c r="D42" s="16"/>
      <c r="E42" s="16"/>
      <c r="F42" s="16"/>
      <c r="G42" s="127"/>
      <c r="H42" s="128"/>
      <c r="I42" s="16"/>
      <c r="J42" s="16"/>
      <c r="K42" s="16"/>
      <c r="L42" s="16"/>
    </row>
    <row r="43" spans="1:13" s="30" customFormat="1" ht="25.5">
      <c r="A43" s="31" t="s">
        <v>54</v>
      </c>
      <c r="B43" s="32">
        <v>200</v>
      </c>
      <c r="C43" s="32" t="s">
        <v>34</v>
      </c>
      <c r="D43" s="34">
        <f>SUM(E43:L43)</f>
        <v>6538300</v>
      </c>
      <c r="E43" s="34">
        <f>SUM(E44:E57)</f>
        <v>6084300</v>
      </c>
      <c r="F43" s="34">
        <f t="shared" ref="F43" si="0">F21</f>
        <v>0</v>
      </c>
      <c r="G43" s="129">
        <f>G39</f>
        <v>288000</v>
      </c>
      <c r="H43" s="130"/>
      <c r="I43" s="38">
        <f>I18</f>
        <v>0</v>
      </c>
      <c r="J43" s="38">
        <f t="shared" ref="J43:L43" si="1">J21</f>
        <v>0</v>
      </c>
      <c r="K43" s="34">
        <f t="shared" si="1"/>
        <v>166000</v>
      </c>
      <c r="L43" s="34">
        <f t="shared" si="1"/>
        <v>0</v>
      </c>
      <c r="M43" s="30">
        <f>E43-E18</f>
        <v>0</v>
      </c>
    </row>
    <row r="44" spans="1:13" ht="38.25">
      <c r="A44" s="29" t="s">
        <v>55</v>
      </c>
      <c r="B44" s="13">
        <v>210</v>
      </c>
      <c r="C44" s="26" t="s">
        <v>279</v>
      </c>
      <c r="D44" s="16">
        <v>0</v>
      </c>
      <c r="E44" s="16">
        <v>0</v>
      </c>
      <c r="F44" s="16">
        <v>0</v>
      </c>
      <c r="G44" s="127">
        <v>0</v>
      </c>
      <c r="H44" s="128"/>
      <c r="I44" s="16">
        <v>0</v>
      </c>
      <c r="J44" s="16">
        <v>0</v>
      </c>
      <c r="K44" s="16">
        <v>0</v>
      </c>
      <c r="L44" s="16">
        <v>0</v>
      </c>
    </row>
    <row r="45" spans="1:13">
      <c r="A45" s="15" t="s">
        <v>56</v>
      </c>
      <c r="B45" s="131">
        <v>211</v>
      </c>
      <c r="C45" s="141">
        <v>110</v>
      </c>
      <c r="D45" s="143">
        <f>4371600</f>
        <v>4371600</v>
      </c>
      <c r="E45" s="144">
        <f>D45</f>
        <v>4371600</v>
      </c>
      <c r="F45" s="132">
        <v>0</v>
      </c>
      <c r="G45" s="135">
        <v>0</v>
      </c>
      <c r="H45" s="136"/>
      <c r="I45" s="132">
        <v>0</v>
      </c>
      <c r="J45" s="132">
        <v>0</v>
      </c>
      <c r="K45" s="132"/>
      <c r="L45" s="132">
        <v>0</v>
      </c>
    </row>
    <row r="46" spans="1:13" ht="51">
      <c r="A46" s="29" t="s">
        <v>57</v>
      </c>
      <c r="B46" s="131"/>
      <c r="C46" s="141"/>
      <c r="D46" s="143"/>
      <c r="E46" s="144"/>
      <c r="F46" s="132"/>
      <c r="G46" s="139"/>
      <c r="H46" s="140"/>
      <c r="I46" s="132"/>
      <c r="J46" s="132"/>
      <c r="K46" s="132"/>
      <c r="L46" s="132"/>
    </row>
    <row r="47" spans="1:13">
      <c r="A47" s="54"/>
      <c r="B47" s="16"/>
      <c r="C47" s="26"/>
      <c r="D47" s="16"/>
      <c r="E47" s="16"/>
      <c r="F47" s="16">
        <v>0</v>
      </c>
      <c r="G47" s="127">
        <v>0</v>
      </c>
      <c r="H47" s="128"/>
      <c r="I47" s="16">
        <v>0</v>
      </c>
      <c r="J47" s="16">
        <v>0</v>
      </c>
      <c r="K47" s="16"/>
      <c r="L47" s="16">
        <v>0</v>
      </c>
    </row>
    <row r="48" spans="1:13" ht="38.25">
      <c r="A48" s="29" t="s">
        <v>58</v>
      </c>
      <c r="B48" s="13">
        <v>220</v>
      </c>
      <c r="C48" s="26" t="s">
        <v>279</v>
      </c>
      <c r="D48" s="16">
        <v>0</v>
      </c>
      <c r="E48" s="16">
        <v>0</v>
      </c>
      <c r="F48" s="16">
        <v>0</v>
      </c>
      <c r="G48" s="127">
        <v>0</v>
      </c>
      <c r="H48" s="128"/>
      <c r="I48" s="16">
        <v>0</v>
      </c>
      <c r="J48" s="16">
        <v>0</v>
      </c>
      <c r="K48" s="16">
        <v>0</v>
      </c>
      <c r="L48" s="16">
        <v>0</v>
      </c>
    </row>
    <row r="49" spans="1:12">
      <c r="A49" s="29" t="s">
        <v>56</v>
      </c>
      <c r="B49" s="16"/>
      <c r="C49" s="26"/>
      <c r="D49" s="16"/>
      <c r="E49" s="16"/>
      <c r="F49" s="16">
        <v>0</v>
      </c>
      <c r="G49" s="127">
        <v>0</v>
      </c>
      <c r="H49" s="128"/>
      <c r="I49" s="16">
        <v>0</v>
      </c>
      <c r="J49" s="16">
        <v>0</v>
      </c>
      <c r="K49" s="16"/>
      <c r="L49" s="16">
        <v>0</v>
      </c>
    </row>
    <row r="50" spans="1:12" ht="38.25">
      <c r="A50" s="29" t="s">
        <v>59</v>
      </c>
      <c r="B50" s="13">
        <v>230</v>
      </c>
      <c r="C50" s="26" t="s">
        <v>280</v>
      </c>
      <c r="D50" s="54">
        <f>154400</f>
        <v>154400</v>
      </c>
      <c r="E50" s="35">
        <f>D50</f>
        <v>154400</v>
      </c>
      <c r="F50" s="16">
        <v>0</v>
      </c>
      <c r="G50" s="127">
        <v>0</v>
      </c>
      <c r="H50" s="128"/>
      <c r="I50" s="16">
        <v>0</v>
      </c>
      <c r="J50" s="16">
        <v>0</v>
      </c>
      <c r="K50" s="16">
        <v>0</v>
      </c>
      <c r="L50" s="16">
        <v>0</v>
      </c>
    </row>
    <row r="51" spans="1:12">
      <c r="A51" s="15" t="s">
        <v>56</v>
      </c>
      <c r="B51" s="16"/>
      <c r="C51" s="26"/>
      <c r="D51" s="16"/>
      <c r="E51" s="16"/>
      <c r="F51" s="16">
        <v>0</v>
      </c>
      <c r="G51" s="127">
        <v>0</v>
      </c>
      <c r="H51" s="128"/>
      <c r="I51" s="16">
        <v>0</v>
      </c>
      <c r="J51" s="16">
        <v>0</v>
      </c>
      <c r="K51" s="16"/>
      <c r="L51" s="16">
        <v>0</v>
      </c>
    </row>
    <row r="52" spans="1:12">
      <c r="A52" s="15" t="s">
        <v>42</v>
      </c>
      <c r="B52" s="131">
        <v>240</v>
      </c>
      <c r="C52" s="141" t="s">
        <v>279</v>
      </c>
      <c r="D52" s="132">
        <v>0</v>
      </c>
      <c r="E52" s="132">
        <v>0</v>
      </c>
      <c r="F52" s="132">
        <v>0</v>
      </c>
      <c r="G52" s="135">
        <v>0</v>
      </c>
      <c r="H52" s="136"/>
      <c r="I52" s="132">
        <v>0</v>
      </c>
      <c r="J52" s="132">
        <v>0</v>
      </c>
      <c r="K52" s="132">
        <v>0</v>
      </c>
      <c r="L52" s="132">
        <v>0</v>
      </c>
    </row>
    <row r="53" spans="1:12">
      <c r="A53" s="15" t="s">
        <v>60</v>
      </c>
      <c r="B53" s="131"/>
      <c r="C53" s="141"/>
      <c r="D53" s="132"/>
      <c r="E53" s="132"/>
      <c r="F53" s="132"/>
      <c r="G53" s="137"/>
      <c r="H53" s="138"/>
      <c r="I53" s="132"/>
      <c r="J53" s="132"/>
      <c r="K53" s="132"/>
      <c r="L53" s="132"/>
    </row>
    <row r="54" spans="1:12">
      <c r="A54" s="15" t="s">
        <v>61</v>
      </c>
      <c r="B54" s="131"/>
      <c r="C54" s="141"/>
      <c r="D54" s="132"/>
      <c r="E54" s="132"/>
      <c r="F54" s="132"/>
      <c r="G54" s="139"/>
      <c r="H54" s="140"/>
      <c r="I54" s="132"/>
      <c r="J54" s="132"/>
      <c r="K54" s="132"/>
      <c r="L54" s="132"/>
    </row>
    <row r="55" spans="1:12">
      <c r="A55" s="16"/>
      <c r="B55" s="16"/>
      <c r="C55" s="26"/>
      <c r="D55" s="16"/>
      <c r="E55" s="16"/>
      <c r="F55" s="16">
        <v>0</v>
      </c>
      <c r="G55" s="127">
        <v>0</v>
      </c>
      <c r="H55" s="128"/>
      <c r="I55" s="16">
        <v>0</v>
      </c>
      <c r="J55" s="16">
        <v>0</v>
      </c>
      <c r="K55" s="16"/>
      <c r="L55" s="16">
        <v>0</v>
      </c>
    </row>
    <row r="56" spans="1:12" ht="63.75">
      <c r="A56" s="15" t="s">
        <v>62</v>
      </c>
      <c r="B56" s="13">
        <v>250</v>
      </c>
      <c r="C56" s="26">
        <v>112</v>
      </c>
      <c r="D56" s="16">
        <f>1000+1000</f>
        <v>2000</v>
      </c>
      <c r="E56" s="35">
        <f>D56</f>
        <v>2000</v>
      </c>
      <c r="F56" s="16">
        <v>0</v>
      </c>
      <c r="G56" s="127">
        <v>0</v>
      </c>
      <c r="H56" s="128"/>
      <c r="I56" s="16">
        <v>0</v>
      </c>
      <c r="J56" s="16">
        <v>0</v>
      </c>
      <c r="K56" s="16"/>
      <c r="L56" s="16">
        <v>0</v>
      </c>
    </row>
    <row r="57" spans="1:12" s="30" customFormat="1" ht="51">
      <c r="A57" s="31" t="s">
        <v>63</v>
      </c>
      <c r="B57" s="32">
        <v>260</v>
      </c>
      <c r="C57" s="33" t="s">
        <v>34</v>
      </c>
      <c r="D57" s="34">
        <f>SUM(E57:L57)</f>
        <v>2010300</v>
      </c>
      <c r="E57" s="34">
        <f>1556300</f>
        <v>1556300</v>
      </c>
      <c r="F57" s="34">
        <v>0</v>
      </c>
      <c r="G57" s="133">
        <f>G43</f>
        <v>288000</v>
      </c>
      <c r="H57" s="134"/>
      <c r="I57" s="34">
        <f>I18</f>
        <v>0</v>
      </c>
      <c r="J57" s="34">
        <v>0</v>
      </c>
      <c r="K57" s="34">
        <f>K43-K45-K50-K56</f>
        <v>166000</v>
      </c>
      <c r="L57" s="34">
        <v>0</v>
      </c>
    </row>
    <row r="58" spans="1:12">
      <c r="A58" s="16"/>
      <c r="B58" s="16"/>
      <c r="C58" s="26"/>
      <c r="D58" s="16"/>
      <c r="E58" s="16"/>
      <c r="F58" s="16">
        <v>0</v>
      </c>
      <c r="G58" s="131">
        <v>0</v>
      </c>
      <c r="H58" s="131"/>
      <c r="I58" s="16">
        <v>0</v>
      </c>
      <c r="J58" s="16">
        <v>0</v>
      </c>
      <c r="K58" s="16"/>
      <c r="L58" s="16">
        <v>0</v>
      </c>
    </row>
    <row r="59" spans="1:12" ht="38.25">
      <c r="A59" s="15" t="s">
        <v>64</v>
      </c>
      <c r="B59" s="13">
        <v>300</v>
      </c>
      <c r="C59" s="27" t="s">
        <v>34</v>
      </c>
      <c r="D59" s="16">
        <v>0</v>
      </c>
      <c r="E59" s="16">
        <v>0</v>
      </c>
      <c r="F59" s="16">
        <v>0</v>
      </c>
      <c r="G59" s="131">
        <v>0</v>
      </c>
      <c r="H59" s="131"/>
      <c r="I59" s="16">
        <v>0</v>
      </c>
      <c r="J59" s="16">
        <v>0</v>
      </c>
      <c r="K59" s="16"/>
      <c r="L59" s="16">
        <v>0</v>
      </c>
    </row>
    <row r="60" spans="1:12" ht="38.25">
      <c r="A60" s="15" t="s">
        <v>65</v>
      </c>
      <c r="B60" s="13">
        <v>310</v>
      </c>
      <c r="C60" s="26" t="s">
        <v>279</v>
      </c>
      <c r="D60" s="16">
        <v>0</v>
      </c>
      <c r="E60" s="16">
        <v>0</v>
      </c>
      <c r="F60" s="16">
        <v>0</v>
      </c>
      <c r="G60" s="131">
        <v>0</v>
      </c>
      <c r="H60" s="131"/>
      <c r="I60" s="16">
        <v>0</v>
      </c>
      <c r="J60" s="16">
        <v>0</v>
      </c>
      <c r="K60" s="16"/>
      <c r="L60" s="16">
        <v>0</v>
      </c>
    </row>
    <row r="61" spans="1:12" ht="25.5">
      <c r="A61" s="15" t="s">
        <v>66</v>
      </c>
      <c r="B61" s="13">
        <v>320</v>
      </c>
      <c r="C61" s="26" t="s">
        <v>279</v>
      </c>
      <c r="D61" s="16">
        <v>0</v>
      </c>
      <c r="E61" s="16">
        <v>0</v>
      </c>
      <c r="F61" s="16">
        <v>0</v>
      </c>
      <c r="G61" s="131">
        <v>0</v>
      </c>
      <c r="H61" s="131"/>
      <c r="I61" s="16">
        <v>0</v>
      </c>
      <c r="J61" s="16">
        <v>0</v>
      </c>
      <c r="K61" s="16"/>
      <c r="L61" s="16">
        <v>0</v>
      </c>
    </row>
    <row r="62" spans="1:12" ht="38.25">
      <c r="A62" s="15" t="s">
        <v>67</v>
      </c>
      <c r="B62" s="13">
        <v>400</v>
      </c>
      <c r="C62" s="26" t="s">
        <v>279</v>
      </c>
      <c r="D62" s="16">
        <v>0</v>
      </c>
      <c r="E62" s="16">
        <v>0</v>
      </c>
      <c r="F62" s="16">
        <v>0</v>
      </c>
      <c r="G62" s="131">
        <v>0</v>
      </c>
      <c r="H62" s="131"/>
      <c r="I62" s="16">
        <v>0</v>
      </c>
      <c r="J62" s="16">
        <v>0</v>
      </c>
      <c r="K62" s="16"/>
      <c r="L62" s="16">
        <v>0</v>
      </c>
    </row>
    <row r="63" spans="1:12" ht="38.25">
      <c r="A63" s="15" t="s">
        <v>68</v>
      </c>
      <c r="B63" s="13">
        <v>410</v>
      </c>
      <c r="C63" s="26" t="s">
        <v>279</v>
      </c>
      <c r="D63" s="16">
        <v>0</v>
      </c>
      <c r="E63" s="16">
        <v>0</v>
      </c>
      <c r="F63" s="16">
        <v>0</v>
      </c>
      <c r="G63" s="131">
        <v>0</v>
      </c>
      <c r="H63" s="131"/>
      <c r="I63" s="16">
        <v>0</v>
      </c>
      <c r="J63" s="16">
        <v>0</v>
      </c>
      <c r="K63" s="16"/>
      <c r="L63" s="16">
        <v>0</v>
      </c>
    </row>
    <row r="64" spans="1:12">
      <c r="A64" s="15" t="s">
        <v>69</v>
      </c>
      <c r="B64" s="13">
        <v>420</v>
      </c>
      <c r="C64" s="26"/>
      <c r="D64" s="16">
        <v>0</v>
      </c>
      <c r="E64" s="16">
        <v>0</v>
      </c>
      <c r="F64" s="16">
        <v>0</v>
      </c>
      <c r="G64" s="131">
        <v>0</v>
      </c>
      <c r="H64" s="131"/>
      <c r="I64" s="16">
        <v>0</v>
      </c>
      <c r="J64" s="16">
        <v>0</v>
      </c>
      <c r="K64" s="16"/>
      <c r="L64" s="16">
        <v>0</v>
      </c>
    </row>
    <row r="65" spans="1:12" ht="25.5">
      <c r="A65" s="15" t="s">
        <v>70</v>
      </c>
      <c r="B65" s="13">
        <v>500</v>
      </c>
      <c r="C65" s="27" t="s">
        <v>34</v>
      </c>
      <c r="D65" s="64">
        <f>K65</f>
        <v>46211.020000000004</v>
      </c>
      <c r="E65" s="16">
        <v>0</v>
      </c>
      <c r="F65" s="16">
        <v>0</v>
      </c>
      <c r="G65" s="127">
        <v>0</v>
      </c>
      <c r="H65" s="128"/>
      <c r="I65" s="16">
        <v>0</v>
      </c>
      <c r="J65" s="16">
        <v>0</v>
      </c>
      <c r="K65" s="16">
        <v>46211.020000000004</v>
      </c>
      <c r="L65" s="16">
        <v>0</v>
      </c>
    </row>
    <row r="66" spans="1:12" ht="25.5">
      <c r="A66" s="15" t="s">
        <v>71</v>
      </c>
      <c r="B66" s="13">
        <v>600</v>
      </c>
      <c r="C66" s="27" t="s">
        <v>34</v>
      </c>
      <c r="D66" s="16">
        <v>0</v>
      </c>
      <c r="E66" s="16">
        <v>0</v>
      </c>
      <c r="F66" s="16">
        <v>0</v>
      </c>
      <c r="G66" s="127">
        <v>0</v>
      </c>
      <c r="H66" s="128"/>
      <c r="I66" s="16">
        <v>0</v>
      </c>
      <c r="J66" s="16">
        <v>0</v>
      </c>
      <c r="K66" s="16"/>
      <c r="L66" s="16">
        <v>0</v>
      </c>
    </row>
    <row r="67" spans="1:12">
      <c r="F67" s="28"/>
    </row>
    <row r="68" spans="1:12">
      <c r="F68" s="28"/>
    </row>
  </sheetData>
  <mergeCells count="104">
    <mergeCell ref="H7:L7"/>
    <mergeCell ref="D8:D16"/>
    <mergeCell ref="E8:L8"/>
    <mergeCell ref="E9:E16"/>
    <mergeCell ref="F9:F16"/>
    <mergeCell ref="G9:H9"/>
    <mergeCell ref="A5:F5"/>
    <mergeCell ref="K11:L11"/>
    <mergeCell ref="K12:L12"/>
    <mergeCell ref="K13:L13"/>
    <mergeCell ref="K14:L14"/>
    <mergeCell ref="K15:L15"/>
    <mergeCell ref="G10:H10"/>
    <mergeCell ref="G11:H11"/>
    <mergeCell ref="G12:H12"/>
    <mergeCell ref="G13:H13"/>
    <mergeCell ref="G14:H14"/>
    <mergeCell ref="G15:H15"/>
    <mergeCell ref="A7:A16"/>
    <mergeCell ref="B7:B16"/>
    <mergeCell ref="C7:C16"/>
    <mergeCell ref="D7:G7"/>
    <mergeCell ref="A21:A22"/>
    <mergeCell ref="B21:B22"/>
    <mergeCell ref="C21:C22"/>
    <mergeCell ref="D21:D22"/>
    <mergeCell ref="E21:E22"/>
    <mergeCell ref="F21:F22"/>
    <mergeCell ref="G16:H16"/>
    <mergeCell ref="K9:L9"/>
    <mergeCell ref="K10:L10"/>
    <mergeCell ref="K21:K22"/>
    <mergeCell ref="L21:L22"/>
    <mergeCell ref="G21:H22"/>
    <mergeCell ref="I21:I22"/>
    <mergeCell ref="J21:J22"/>
    <mergeCell ref="G23:H23"/>
    <mergeCell ref="G17:H17"/>
    <mergeCell ref="G18:H18"/>
    <mergeCell ref="G19:H19"/>
    <mergeCell ref="G20:H20"/>
    <mergeCell ref="I24:I28"/>
    <mergeCell ref="J24:J28"/>
    <mergeCell ref="K24:K28"/>
    <mergeCell ref="L24:L28"/>
    <mergeCell ref="B29:B38"/>
    <mergeCell ref="C29:C38"/>
    <mergeCell ref="D29:D38"/>
    <mergeCell ref="E29:E38"/>
    <mergeCell ref="F29:F38"/>
    <mergeCell ref="G29:H38"/>
    <mergeCell ref="B24:B28"/>
    <mergeCell ref="C24:C28"/>
    <mergeCell ref="D24:D28"/>
    <mergeCell ref="E24:E28"/>
    <mergeCell ref="F24:F28"/>
    <mergeCell ref="G24:H28"/>
    <mergeCell ref="B52:B54"/>
    <mergeCell ref="C52:C54"/>
    <mergeCell ref="D52:D54"/>
    <mergeCell ref="E52:E54"/>
    <mergeCell ref="F52:F54"/>
    <mergeCell ref="I29:I38"/>
    <mergeCell ref="J29:J38"/>
    <mergeCell ref="K29:K38"/>
    <mergeCell ref="L29:L38"/>
    <mergeCell ref="G39:H39"/>
    <mergeCell ref="B45:B46"/>
    <mergeCell ref="C45:C46"/>
    <mergeCell ref="D45:D46"/>
    <mergeCell ref="E45:E46"/>
    <mergeCell ref="F45:F46"/>
    <mergeCell ref="I52:I54"/>
    <mergeCell ref="J52:J54"/>
    <mergeCell ref="K52:K54"/>
    <mergeCell ref="L45:L46"/>
    <mergeCell ref="L52:L54"/>
    <mergeCell ref="G48:H48"/>
    <mergeCell ref="G47:H47"/>
    <mergeCell ref="G45:H46"/>
    <mergeCell ref="I45:I46"/>
    <mergeCell ref="J45:J46"/>
    <mergeCell ref="K45:K46"/>
    <mergeCell ref="G40:H40"/>
    <mergeCell ref="G41:H41"/>
    <mergeCell ref="G57:H57"/>
    <mergeCell ref="G56:H56"/>
    <mergeCell ref="G55:H55"/>
    <mergeCell ref="G52:H54"/>
    <mergeCell ref="G51:H51"/>
    <mergeCell ref="G50:H50"/>
    <mergeCell ref="G49:H49"/>
    <mergeCell ref="G66:H66"/>
    <mergeCell ref="G65:H65"/>
    <mergeCell ref="G44:H44"/>
    <mergeCell ref="G43:H43"/>
    <mergeCell ref="G42:H42"/>
    <mergeCell ref="G64:H64"/>
    <mergeCell ref="G63:H63"/>
    <mergeCell ref="G62:H62"/>
    <mergeCell ref="G61:H61"/>
    <mergeCell ref="G60:H60"/>
    <mergeCell ref="G59:H59"/>
    <mergeCell ref="G58:H58"/>
  </mergeCells>
  <hyperlinks>
    <hyperlink ref="C7" r:id="rId1" display="http://internet.garant.ru/document?id=70308460&amp;sub=100000"/>
    <hyperlink ref="G12" r:id="rId2" display="http://internet.garant.ru/document?id=12012604&amp;sub=78111"/>
  </hyperlinks>
  <pageMargins left="0.7" right="0.7" top="0.75" bottom="0.75" header="0.3" footer="0.3"/>
  <pageSetup paperSize="9" scale="65" fitToHeight="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7"/>
  <sheetViews>
    <sheetView topLeftCell="A4" workbookViewId="0">
      <pane xSplit="1" ySplit="10" topLeftCell="B14" activePane="bottomRight" state="frozen"/>
      <selection activeCell="A4" sqref="A4"/>
      <selection pane="topRight" activeCell="B4" sqref="B4"/>
      <selection pane="bottomLeft" activeCell="A14" sqref="A14"/>
      <selection pane="bottomRight" activeCell="O21" sqref="O21"/>
    </sheetView>
  </sheetViews>
  <sheetFormatPr defaultRowHeight="15"/>
  <cols>
    <col min="1" max="1" width="18.7109375" customWidth="1"/>
    <col min="2" max="2" width="14.140625" customWidth="1"/>
    <col min="3" max="3" width="17" customWidth="1"/>
  </cols>
  <sheetData>
    <row r="1" spans="1:12">
      <c r="A1" s="17" t="s">
        <v>72</v>
      </c>
    </row>
    <row r="2" spans="1:12" ht="15.75" thickBot="1">
      <c r="A2" s="3"/>
    </row>
    <row r="3" spans="1:12" ht="25.5" customHeight="1" thickBot="1">
      <c r="A3" s="157" t="s">
        <v>0</v>
      </c>
      <c r="B3" s="157" t="s">
        <v>1</v>
      </c>
      <c r="C3" s="5" t="s">
        <v>73</v>
      </c>
      <c r="D3" s="154" t="s">
        <v>74</v>
      </c>
      <c r="E3" s="155"/>
      <c r="F3" s="155"/>
      <c r="G3" s="155"/>
      <c r="H3" s="155"/>
      <c r="I3" s="155"/>
      <c r="J3" s="155"/>
      <c r="K3" s="155"/>
      <c r="L3" s="156"/>
    </row>
    <row r="4" spans="1:12" ht="15.75" thickBot="1">
      <c r="A4" s="158"/>
      <c r="B4" s="158"/>
      <c r="C4" s="158" t="s">
        <v>286</v>
      </c>
      <c r="D4" s="150" t="s">
        <v>75</v>
      </c>
      <c r="E4" s="167"/>
      <c r="F4" s="151"/>
      <c r="G4" s="154" t="s">
        <v>6</v>
      </c>
      <c r="H4" s="155"/>
      <c r="I4" s="155"/>
      <c r="J4" s="155"/>
      <c r="K4" s="155"/>
      <c r="L4" s="156"/>
    </row>
    <row r="5" spans="1:12" ht="90" customHeight="1">
      <c r="A5" s="158"/>
      <c r="B5" s="158"/>
      <c r="C5" s="158"/>
      <c r="D5" s="152"/>
      <c r="E5" s="168"/>
      <c r="F5" s="153"/>
      <c r="G5" s="170" t="s">
        <v>76</v>
      </c>
      <c r="H5" s="171"/>
      <c r="I5" s="172"/>
      <c r="J5" s="170" t="s">
        <v>79</v>
      </c>
      <c r="K5" s="171"/>
      <c r="L5" s="172"/>
    </row>
    <row r="6" spans="1:12">
      <c r="A6" s="158"/>
      <c r="B6" s="158"/>
      <c r="C6" s="158"/>
      <c r="D6" s="152"/>
      <c r="E6" s="168"/>
      <c r="F6" s="153"/>
      <c r="G6" s="152" t="s">
        <v>77</v>
      </c>
      <c r="H6" s="168"/>
      <c r="I6" s="153"/>
      <c r="J6" s="152" t="s">
        <v>80</v>
      </c>
      <c r="K6" s="168"/>
      <c r="L6" s="153"/>
    </row>
    <row r="7" spans="1:12">
      <c r="A7" s="158"/>
      <c r="B7" s="158"/>
      <c r="C7" s="158"/>
      <c r="D7" s="152"/>
      <c r="E7" s="168"/>
      <c r="F7" s="153"/>
      <c r="G7" s="152" t="s">
        <v>78</v>
      </c>
      <c r="H7" s="168"/>
      <c r="I7" s="153"/>
      <c r="J7" s="152" t="s">
        <v>81</v>
      </c>
      <c r="K7" s="168"/>
      <c r="L7" s="153"/>
    </row>
    <row r="8" spans="1:12" ht="14.25" customHeight="1" thickBot="1">
      <c r="A8" s="158"/>
      <c r="B8" s="158"/>
      <c r="C8" s="158"/>
      <c r="D8" s="160"/>
      <c r="E8" s="169"/>
      <c r="F8" s="161"/>
      <c r="G8" s="173"/>
      <c r="H8" s="174"/>
      <c r="I8" s="175"/>
      <c r="J8" s="160" t="s">
        <v>82</v>
      </c>
      <c r="K8" s="169"/>
      <c r="L8" s="161"/>
    </row>
    <row r="9" spans="1:12">
      <c r="A9" s="158"/>
      <c r="B9" s="158"/>
      <c r="C9" s="158"/>
      <c r="D9" s="93" t="s">
        <v>420</v>
      </c>
      <c r="E9" s="93" t="s">
        <v>431</v>
      </c>
      <c r="F9" s="93" t="s">
        <v>438</v>
      </c>
      <c r="G9" s="93" t="s">
        <v>420</v>
      </c>
      <c r="H9" s="93" t="s">
        <v>431</v>
      </c>
      <c r="I9" s="93" t="s">
        <v>438</v>
      </c>
      <c r="J9" s="93" t="s">
        <v>420</v>
      </c>
      <c r="K9" s="93" t="s">
        <v>431</v>
      </c>
      <c r="L9" s="93" t="s">
        <v>438</v>
      </c>
    </row>
    <row r="10" spans="1:12" ht="25.5">
      <c r="A10" s="158"/>
      <c r="B10" s="158"/>
      <c r="C10" s="158"/>
      <c r="D10" s="6" t="s">
        <v>83</v>
      </c>
      <c r="E10" s="6" t="s">
        <v>86</v>
      </c>
      <c r="F10" s="6" t="s">
        <v>89</v>
      </c>
      <c r="G10" s="6" t="s">
        <v>83</v>
      </c>
      <c r="H10" s="6" t="s">
        <v>86</v>
      </c>
      <c r="I10" s="6" t="s">
        <v>89</v>
      </c>
      <c r="J10" s="6" t="s">
        <v>83</v>
      </c>
      <c r="K10" s="6" t="s">
        <v>90</v>
      </c>
      <c r="L10" s="6" t="s">
        <v>86</v>
      </c>
    </row>
    <row r="11" spans="1:12" ht="25.5">
      <c r="A11" s="158"/>
      <c r="B11" s="158"/>
      <c r="C11" s="158"/>
      <c r="D11" s="6" t="s">
        <v>84</v>
      </c>
      <c r="E11" s="6" t="s">
        <v>87</v>
      </c>
      <c r="F11" s="6" t="s">
        <v>87</v>
      </c>
      <c r="G11" s="6" t="s">
        <v>84</v>
      </c>
      <c r="H11" s="6" t="s">
        <v>87</v>
      </c>
      <c r="I11" s="6" t="s">
        <v>87</v>
      </c>
      <c r="J11" s="6" t="s">
        <v>84</v>
      </c>
      <c r="K11" s="6" t="s">
        <v>87</v>
      </c>
      <c r="L11" s="6" t="s">
        <v>91</v>
      </c>
    </row>
    <row r="12" spans="1:12">
      <c r="A12" s="158"/>
      <c r="B12" s="158"/>
      <c r="C12" s="176"/>
      <c r="D12" s="6" t="s">
        <v>85</v>
      </c>
      <c r="E12" s="6" t="s">
        <v>88</v>
      </c>
      <c r="F12" s="6" t="s">
        <v>88</v>
      </c>
      <c r="G12" s="6" t="s">
        <v>85</v>
      </c>
      <c r="H12" s="6" t="s">
        <v>88</v>
      </c>
      <c r="I12" s="6" t="s">
        <v>88</v>
      </c>
      <c r="J12" s="6" t="s">
        <v>85</v>
      </c>
      <c r="K12" s="6" t="s">
        <v>88</v>
      </c>
      <c r="L12" s="7"/>
    </row>
    <row r="13" spans="1:12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  <c r="L13" s="13">
        <v>12</v>
      </c>
    </row>
    <row r="14" spans="1:12" s="30" customFormat="1">
      <c r="A14" s="31" t="s">
        <v>92</v>
      </c>
      <c r="B14" s="166" t="s">
        <v>281</v>
      </c>
      <c r="C14" s="142" t="s">
        <v>34</v>
      </c>
      <c r="D14" s="142">
        <f>D24</f>
        <v>2010300</v>
      </c>
      <c r="E14" s="142">
        <f t="shared" ref="E14:L14" si="0">E24</f>
        <v>1286500</v>
      </c>
      <c r="F14" s="142">
        <f t="shared" si="0"/>
        <v>1286500</v>
      </c>
      <c r="G14" s="142">
        <f t="shared" si="0"/>
        <v>2010300</v>
      </c>
      <c r="H14" s="142">
        <f t="shared" si="0"/>
        <v>1286500</v>
      </c>
      <c r="I14" s="142">
        <f t="shared" si="0"/>
        <v>1286500</v>
      </c>
      <c r="J14" s="142">
        <f t="shared" si="0"/>
        <v>0</v>
      </c>
      <c r="K14" s="142">
        <f t="shared" si="0"/>
        <v>0</v>
      </c>
      <c r="L14" s="142">
        <f t="shared" si="0"/>
        <v>0</v>
      </c>
    </row>
    <row r="15" spans="1:12" s="30" customFormat="1" ht="38.25">
      <c r="A15" s="31" t="s">
        <v>93</v>
      </c>
      <c r="B15" s="166"/>
      <c r="C15" s="142"/>
      <c r="D15" s="142"/>
      <c r="E15" s="142"/>
      <c r="F15" s="142"/>
      <c r="G15" s="142"/>
      <c r="H15" s="142"/>
      <c r="I15" s="142"/>
      <c r="J15" s="142"/>
      <c r="K15" s="142"/>
      <c r="L15" s="142"/>
    </row>
    <row r="16" spans="1:12">
      <c r="A16" s="15" t="s">
        <v>6</v>
      </c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>
      <c r="A17" s="15" t="s">
        <v>94</v>
      </c>
      <c r="B17" s="141"/>
      <c r="C17" s="132"/>
      <c r="D17" s="132"/>
      <c r="E17" s="132"/>
      <c r="F17" s="132"/>
      <c r="G17" s="132"/>
      <c r="H17" s="132"/>
      <c r="I17" s="132"/>
      <c r="J17" s="132"/>
      <c r="K17" s="132"/>
      <c r="L17" s="132"/>
    </row>
    <row r="18" spans="1:12">
      <c r="A18" s="15" t="s">
        <v>95</v>
      </c>
      <c r="B18" s="141"/>
      <c r="C18" s="132"/>
      <c r="D18" s="132"/>
      <c r="E18" s="132"/>
      <c r="F18" s="132"/>
      <c r="G18" s="132"/>
      <c r="H18" s="132"/>
      <c r="I18" s="132"/>
      <c r="J18" s="132"/>
      <c r="K18" s="132"/>
      <c r="L18" s="132"/>
    </row>
    <row r="19" spans="1:12">
      <c r="A19" s="15" t="s">
        <v>96</v>
      </c>
      <c r="B19" s="141"/>
      <c r="C19" s="132"/>
      <c r="D19" s="132"/>
      <c r="E19" s="132"/>
      <c r="F19" s="132"/>
      <c r="G19" s="132"/>
      <c r="H19" s="132"/>
      <c r="I19" s="132"/>
      <c r="J19" s="132"/>
      <c r="K19" s="132"/>
      <c r="L19" s="132"/>
    </row>
    <row r="20" spans="1:12">
      <c r="A20" s="15" t="s">
        <v>97</v>
      </c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25.5" customHeight="1">
      <c r="A21" s="177" t="s">
        <v>284</v>
      </c>
      <c r="B21" s="180">
        <v>1001</v>
      </c>
      <c r="C21" s="183" t="s">
        <v>34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3">
        <v>0</v>
      </c>
      <c r="L21" s="183">
        <v>0</v>
      </c>
    </row>
    <row r="22" spans="1:12">
      <c r="A22" s="178"/>
      <c r="B22" s="181"/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2">
      <c r="A23" s="179"/>
      <c r="B23" s="182"/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 ht="38.25">
      <c r="A24" s="15" t="s">
        <v>98</v>
      </c>
      <c r="B24" s="27">
        <v>2001</v>
      </c>
      <c r="C24" s="13" t="s">
        <v>34</v>
      </c>
      <c r="D24" s="37">
        <f>'разд 2'!D57</f>
        <v>2010300</v>
      </c>
      <c r="E24" s="99">
        <f>прилож.3!L46+'разд 2'!K18+832500</f>
        <v>1286500</v>
      </c>
      <c r="F24" s="99">
        <f>прилож.3!L46+'разд 2'!K18+832500</f>
        <v>1286500</v>
      </c>
      <c r="G24" s="36">
        <f>D24</f>
        <v>2010300</v>
      </c>
      <c r="H24" s="36">
        <f>E24</f>
        <v>1286500</v>
      </c>
      <c r="I24" s="36">
        <f>F24</f>
        <v>1286500</v>
      </c>
      <c r="J24" s="13">
        <v>0</v>
      </c>
      <c r="K24" s="13">
        <v>0</v>
      </c>
      <c r="L24" s="13">
        <v>0</v>
      </c>
    </row>
    <row r="25" spans="1:12" s="30" customFormat="1" ht="38.25">
      <c r="A25" s="31" t="s">
        <v>98</v>
      </c>
      <c r="B25" s="33" t="s">
        <v>282</v>
      </c>
      <c r="C25" s="94">
        <v>2020</v>
      </c>
      <c r="D25" s="34">
        <f>D24</f>
        <v>2010300</v>
      </c>
      <c r="E25" s="34">
        <v>0</v>
      </c>
      <c r="F25" s="34">
        <v>0</v>
      </c>
      <c r="G25" s="34">
        <f>G24</f>
        <v>2010300</v>
      </c>
      <c r="H25" s="34">
        <v>0</v>
      </c>
      <c r="I25" s="34">
        <v>0</v>
      </c>
      <c r="J25" s="34">
        <f>J24</f>
        <v>0</v>
      </c>
      <c r="K25" s="34">
        <v>0</v>
      </c>
      <c r="L25" s="34">
        <v>0</v>
      </c>
    </row>
    <row r="26" spans="1:12" s="30" customFormat="1" ht="38.25">
      <c r="A26" s="31" t="s">
        <v>98</v>
      </c>
      <c r="B26" s="33" t="s">
        <v>283</v>
      </c>
      <c r="C26" s="94">
        <v>2021</v>
      </c>
      <c r="D26" s="34">
        <v>0</v>
      </c>
      <c r="E26" s="34">
        <f>E24</f>
        <v>1286500</v>
      </c>
      <c r="F26" s="34">
        <v>0</v>
      </c>
      <c r="G26" s="34">
        <v>0</v>
      </c>
      <c r="H26" s="34">
        <f>H24</f>
        <v>1286500</v>
      </c>
      <c r="I26" s="34">
        <v>0</v>
      </c>
      <c r="J26" s="34">
        <v>0</v>
      </c>
      <c r="K26" s="34">
        <f>K24</f>
        <v>0</v>
      </c>
      <c r="L26" s="34">
        <v>0</v>
      </c>
    </row>
    <row r="27" spans="1:12" s="30" customFormat="1" ht="38.25">
      <c r="A27" s="31" t="s">
        <v>98</v>
      </c>
      <c r="B27" s="32">
        <v>2004</v>
      </c>
      <c r="C27" s="94">
        <v>2022</v>
      </c>
      <c r="D27" s="34">
        <v>0</v>
      </c>
      <c r="E27" s="34">
        <v>0</v>
      </c>
      <c r="F27" s="34">
        <f>F24</f>
        <v>1286500</v>
      </c>
      <c r="G27" s="34">
        <v>0</v>
      </c>
      <c r="H27" s="34">
        <v>0</v>
      </c>
      <c r="I27" s="34">
        <f>I24</f>
        <v>1286500</v>
      </c>
      <c r="J27" s="34">
        <v>0</v>
      </c>
      <c r="K27" s="34">
        <v>0</v>
      </c>
      <c r="L27" s="34">
        <f>L24</f>
        <v>0</v>
      </c>
    </row>
  </sheetData>
  <mergeCells count="48">
    <mergeCell ref="A21:A23"/>
    <mergeCell ref="B21:B23"/>
    <mergeCell ref="C21:C23"/>
    <mergeCell ref="L21:L23"/>
    <mergeCell ref="K21:K23"/>
    <mergeCell ref="J21:J23"/>
    <mergeCell ref="I21:I23"/>
    <mergeCell ref="H21:H23"/>
    <mergeCell ref="G21:G23"/>
    <mergeCell ref="F21:F23"/>
    <mergeCell ref="E21:E23"/>
    <mergeCell ref="D21:D23"/>
    <mergeCell ref="A3:A12"/>
    <mergeCell ref="B3:B12"/>
    <mergeCell ref="D3:L3"/>
    <mergeCell ref="D4:F8"/>
    <mergeCell ref="G4:L4"/>
    <mergeCell ref="G5:I5"/>
    <mergeCell ref="G6:I6"/>
    <mergeCell ref="G7:I7"/>
    <mergeCell ref="G8:I8"/>
    <mergeCell ref="J5:L5"/>
    <mergeCell ref="J6:L6"/>
    <mergeCell ref="J7:L7"/>
    <mergeCell ref="J8:L8"/>
    <mergeCell ref="C4:C12"/>
    <mergeCell ref="K14:K15"/>
    <mergeCell ref="B14:B15"/>
    <mergeCell ref="C14:C15"/>
    <mergeCell ref="D14:D15"/>
    <mergeCell ref="E14:E15"/>
    <mergeCell ref="F14:F15"/>
    <mergeCell ref="L14:L15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G14:G15"/>
    <mergeCell ref="H14:H15"/>
    <mergeCell ref="I14:I15"/>
    <mergeCell ref="J14:J15"/>
  </mergeCells>
  <hyperlinks>
    <hyperlink ref="G5" r:id="rId1" display="http://internet.garant.ru/document?id=70253464&amp;sub=15"/>
    <hyperlink ref="J5" r:id="rId2" display="http://internet.garant.ru/document?id=12088083&amp;sub=0"/>
  </hyperlinks>
  <pageMargins left="0.70866141732283472" right="0.70866141732283472" top="0.74803149606299213" bottom="0.74803149606299213" header="0.31496062992125984" footer="0.31496062992125984"/>
  <pageSetup paperSize="9" scale="78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A26" sqref="A26"/>
    </sheetView>
  </sheetViews>
  <sheetFormatPr defaultRowHeight="15"/>
  <cols>
    <col min="1" max="1" width="63.42578125" customWidth="1"/>
    <col min="2" max="2" width="15.7109375" customWidth="1"/>
    <col min="3" max="3" width="19.140625" customWidth="1"/>
  </cols>
  <sheetData>
    <row r="1" spans="1:3">
      <c r="A1" s="17"/>
    </row>
    <row r="2" spans="1:3" ht="38.25">
      <c r="A2" s="20" t="s">
        <v>108</v>
      </c>
    </row>
    <row r="3" spans="1:3">
      <c r="A3" s="18" t="s">
        <v>99</v>
      </c>
    </row>
    <row r="4" spans="1:3">
      <c r="A4" s="18"/>
    </row>
    <row r="5" spans="1:3" ht="51">
      <c r="A5" s="13" t="s">
        <v>0</v>
      </c>
      <c r="B5" s="13" t="s">
        <v>1</v>
      </c>
      <c r="C5" s="13" t="s">
        <v>100</v>
      </c>
    </row>
    <row r="6" spans="1:3">
      <c r="A6" s="13">
        <v>1</v>
      </c>
      <c r="B6" s="13">
        <v>2</v>
      </c>
      <c r="C6" s="13">
        <v>3</v>
      </c>
    </row>
    <row r="7" spans="1:3">
      <c r="A7" s="15" t="s">
        <v>70</v>
      </c>
      <c r="B7" s="13">
        <v>10</v>
      </c>
      <c r="C7" s="16">
        <v>0</v>
      </c>
    </row>
    <row r="8" spans="1:3">
      <c r="A8" s="15" t="s">
        <v>71</v>
      </c>
      <c r="B8" s="13">
        <v>20</v>
      </c>
      <c r="C8" s="16">
        <v>0</v>
      </c>
    </row>
    <row r="9" spans="1:3">
      <c r="A9" s="15" t="s">
        <v>101</v>
      </c>
      <c r="B9" s="13">
        <v>30</v>
      </c>
      <c r="C9" s="16">
        <v>0</v>
      </c>
    </row>
    <row r="10" spans="1:3">
      <c r="A10" s="16"/>
      <c r="B10" s="16"/>
      <c r="C10" s="16"/>
    </row>
    <row r="11" spans="1:3">
      <c r="A11" s="15" t="s">
        <v>102</v>
      </c>
      <c r="B11" s="13">
        <v>40</v>
      </c>
      <c r="C11" s="16">
        <v>0</v>
      </c>
    </row>
    <row r="12" spans="1:3">
      <c r="A12" s="16"/>
      <c r="B12" s="16"/>
      <c r="C12" s="16"/>
    </row>
    <row r="13" spans="1:3">
      <c r="A13" s="19"/>
    </row>
    <row r="14" spans="1:3">
      <c r="A14" s="17" t="s">
        <v>103</v>
      </c>
    </row>
    <row r="15" spans="1:3">
      <c r="A15" s="3"/>
    </row>
    <row r="16" spans="1:3">
      <c r="A16" s="13" t="s">
        <v>0</v>
      </c>
      <c r="B16" s="13" t="s">
        <v>1</v>
      </c>
      <c r="C16" s="13" t="s">
        <v>104</v>
      </c>
    </row>
    <row r="17" spans="1:3">
      <c r="A17" s="13">
        <v>1</v>
      </c>
      <c r="B17" s="13">
        <v>2</v>
      </c>
      <c r="C17" s="13">
        <v>3</v>
      </c>
    </row>
    <row r="18" spans="1:3">
      <c r="A18" s="15" t="s">
        <v>105</v>
      </c>
      <c r="B18" s="13">
        <v>10</v>
      </c>
      <c r="C18" s="16">
        <v>0</v>
      </c>
    </row>
    <row r="19" spans="1:3" ht="38.25">
      <c r="A19" s="15" t="s">
        <v>106</v>
      </c>
      <c r="B19" s="13">
        <v>20</v>
      </c>
      <c r="C19" s="16">
        <v>0</v>
      </c>
    </row>
    <row r="20" spans="1:3">
      <c r="A20" s="15" t="s">
        <v>107</v>
      </c>
      <c r="B20" s="13">
        <v>30</v>
      </c>
      <c r="C20" s="16"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25"/>
  <sheetViews>
    <sheetView topLeftCell="A10" workbookViewId="0">
      <selection activeCell="M23" sqref="M23"/>
    </sheetView>
  </sheetViews>
  <sheetFormatPr defaultRowHeight="15"/>
  <cols>
    <col min="2" max="2" width="23.5703125" customWidth="1"/>
    <col min="3" max="3" width="14.7109375" customWidth="1"/>
    <col min="4" max="4" width="10" bestFit="1" customWidth="1"/>
    <col min="7" max="7" width="11" customWidth="1"/>
    <col min="8" max="8" width="13" customWidth="1"/>
  </cols>
  <sheetData>
    <row r="1" spans="1:10">
      <c r="A1" s="187" t="s">
        <v>109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>
      <c r="A2" s="21"/>
    </row>
    <row r="3" spans="1:10">
      <c r="A3" s="188" t="s">
        <v>110</v>
      </c>
      <c r="B3" s="188"/>
      <c r="C3" s="188"/>
      <c r="D3" s="188"/>
      <c r="E3" s="188"/>
      <c r="F3" s="188"/>
      <c r="G3" s="188"/>
      <c r="H3" s="188"/>
      <c r="I3" s="188"/>
      <c r="J3" s="188"/>
    </row>
    <row r="4" spans="1:10">
      <c r="A4" s="189" t="s">
        <v>111</v>
      </c>
      <c r="B4" s="189"/>
      <c r="C4" s="189"/>
      <c r="D4" s="189"/>
      <c r="E4" s="189"/>
      <c r="F4" s="189"/>
      <c r="G4" s="189"/>
      <c r="H4" s="189"/>
      <c r="I4" s="189"/>
      <c r="J4" s="189"/>
    </row>
    <row r="5" spans="1:10">
      <c r="A5" s="3"/>
    </row>
    <row r="6" spans="1:10">
      <c r="A6" s="190" t="s">
        <v>112</v>
      </c>
      <c r="B6" s="190"/>
      <c r="C6" s="190"/>
      <c r="D6" s="190"/>
      <c r="E6" s="190"/>
      <c r="F6" s="190"/>
      <c r="G6" s="190"/>
      <c r="H6" s="190"/>
      <c r="I6" s="190"/>
      <c r="J6" s="190"/>
    </row>
    <row r="7" spans="1:10">
      <c r="A7" s="190" t="s">
        <v>113</v>
      </c>
      <c r="B7" s="190"/>
      <c r="C7" s="190"/>
      <c r="D7" s="190"/>
      <c r="E7" s="190"/>
      <c r="F7" s="190"/>
      <c r="G7" s="190"/>
      <c r="H7" s="190"/>
      <c r="I7" s="190"/>
      <c r="J7" s="190"/>
    </row>
    <row r="8" spans="1:10">
      <c r="A8" s="190" t="s">
        <v>114</v>
      </c>
      <c r="B8" s="190"/>
      <c r="C8" s="190"/>
      <c r="D8" s="190"/>
      <c r="E8" s="190"/>
      <c r="F8" s="190"/>
      <c r="G8" s="190"/>
      <c r="H8" s="190"/>
      <c r="I8" s="190"/>
      <c r="J8" s="190"/>
    </row>
    <row r="9" spans="1:10">
      <c r="A9" s="3" t="s">
        <v>381</v>
      </c>
    </row>
    <row r="10" spans="1:10">
      <c r="A10" s="3"/>
    </row>
    <row r="11" spans="1:10" ht="40.5" customHeight="1">
      <c r="A11" s="168" t="s">
        <v>382</v>
      </c>
      <c r="B11" s="168"/>
      <c r="C11" s="168"/>
      <c r="D11" s="168"/>
      <c r="E11" s="168"/>
      <c r="F11" s="168"/>
      <c r="G11" s="168"/>
      <c r="H11" s="168"/>
      <c r="I11" s="168"/>
      <c r="J11" s="168"/>
    </row>
    <row r="12" spans="1:10" ht="15.75" thickBot="1">
      <c r="A12" s="1" t="s">
        <v>115</v>
      </c>
    </row>
    <row r="13" spans="1:10" ht="25.5">
      <c r="A13" s="157" t="s">
        <v>116</v>
      </c>
      <c r="B13" s="5" t="s">
        <v>117</v>
      </c>
      <c r="C13" s="5" t="s">
        <v>119</v>
      </c>
      <c r="D13" s="150" t="s">
        <v>122</v>
      </c>
      <c r="E13" s="167"/>
      <c r="F13" s="167"/>
      <c r="G13" s="151"/>
      <c r="H13" s="5" t="s">
        <v>123</v>
      </c>
      <c r="I13" s="157" t="s">
        <v>125</v>
      </c>
      <c r="J13" s="5" t="s">
        <v>126</v>
      </c>
    </row>
    <row r="14" spans="1:10" ht="25.5">
      <c r="A14" s="158"/>
      <c r="B14" s="6" t="s">
        <v>118</v>
      </c>
      <c r="C14" s="6" t="s">
        <v>120</v>
      </c>
      <c r="D14" s="152"/>
      <c r="E14" s="191"/>
      <c r="F14" s="191"/>
      <c r="G14" s="153"/>
      <c r="H14" s="6" t="s">
        <v>124</v>
      </c>
      <c r="I14" s="158"/>
      <c r="J14" s="6" t="s">
        <v>127</v>
      </c>
    </row>
    <row r="15" spans="1:10" ht="26.25" thickBot="1">
      <c r="A15" s="158"/>
      <c r="B15" s="7"/>
      <c r="C15" s="6" t="s">
        <v>121</v>
      </c>
      <c r="D15" s="160"/>
      <c r="E15" s="169"/>
      <c r="F15" s="169"/>
      <c r="G15" s="161"/>
      <c r="H15" s="7"/>
      <c r="I15" s="158"/>
      <c r="J15" s="6" t="s">
        <v>128</v>
      </c>
    </row>
    <row r="16" spans="1:10" ht="26.25" thickBot="1">
      <c r="A16" s="158"/>
      <c r="B16" s="7"/>
      <c r="C16" s="7"/>
      <c r="D16" s="157" t="s">
        <v>5</v>
      </c>
      <c r="E16" s="154" t="s">
        <v>6</v>
      </c>
      <c r="F16" s="155"/>
      <c r="G16" s="156"/>
      <c r="H16" s="7"/>
      <c r="I16" s="158"/>
      <c r="J16" s="6" t="s">
        <v>129</v>
      </c>
    </row>
    <row r="17" spans="1:11" ht="25.5">
      <c r="A17" s="158"/>
      <c r="B17" s="7"/>
      <c r="C17" s="7"/>
      <c r="D17" s="158"/>
      <c r="E17" s="157" t="s">
        <v>131</v>
      </c>
      <c r="F17" s="6" t="s">
        <v>132</v>
      </c>
      <c r="G17" s="6" t="s">
        <v>132</v>
      </c>
      <c r="H17" s="7"/>
      <c r="I17" s="158"/>
      <c r="J17" s="6" t="s">
        <v>130</v>
      </c>
    </row>
    <row r="18" spans="1:11" ht="25.5">
      <c r="A18" s="158"/>
      <c r="B18" s="7"/>
      <c r="C18" s="7"/>
      <c r="D18" s="158"/>
      <c r="E18" s="158"/>
      <c r="F18" s="6" t="s">
        <v>133</v>
      </c>
      <c r="G18" s="6" t="s">
        <v>135</v>
      </c>
      <c r="H18" s="7"/>
      <c r="I18" s="158"/>
      <c r="J18" s="7"/>
    </row>
    <row r="19" spans="1:11">
      <c r="A19" s="158"/>
      <c r="B19" s="7"/>
      <c r="C19" s="7"/>
      <c r="D19" s="158"/>
      <c r="E19" s="158"/>
      <c r="F19" s="6" t="s">
        <v>134</v>
      </c>
      <c r="G19" s="6" t="s">
        <v>134</v>
      </c>
      <c r="H19" s="7"/>
      <c r="I19" s="158"/>
      <c r="J19" s="7"/>
    </row>
    <row r="20" spans="1:11">
      <c r="A20" s="13">
        <v>1</v>
      </c>
      <c r="B20" s="13">
        <v>2</v>
      </c>
      <c r="C20" s="13">
        <v>3</v>
      </c>
      <c r="D20" s="13">
        <v>4</v>
      </c>
      <c r="E20" s="13">
        <v>5</v>
      </c>
      <c r="F20" s="13">
        <v>6</v>
      </c>
      <c r="G20" s="13">
        <v>7</v>
      </c>
      <c r="H20" s="13">
        <v>8</v>
      </c>
      <c r="I20" s="13">
        <v>9</v>
      </c>
      <c r="J20" s="13">
        <v>10</v>
      </c>
    </row>
    <row r="21" spans="1:11" ht="141.75" customHeight="1">
      <c r="A21" s="16">
        <v>1</v>
      </c>
      <c r="B21" s="16" t="s">
        <v>383</v>
      </c>
      <c r="C21" s="16">
        <v>17.11</v>
      </c>
      <c r="D21" s="16">
        <f>J21/C21/12</f>
        <v>11033.021624780829</v>
      </c>
      <c r="E21" s="16">
        <f>D21-G21</f>
        <v>2546.0819134109606</v>
      </c>
      <c r="F21" s="16"/>
      <c r="G21" s="16">
        <f>J21/1.3/C21/12</f>
        <v>8486.9397113698687</v>
      </c>
      <c r="H21" s="16">
        <v>25</v>
      </c>
      <c r="I21" s="16"/>
      <c r="J21" s="54">
        <f>2265300</f>
        <v>2265300</v>
      </c>
      <c r="K21">
        <f>J21/C21/12</f>
        <v>11033.021624780829</v>
      </c>
    </row>
    <row r="22" spans="1:11" ht="72.75" customHeight="1">
      <c r="A22" s="16">
        <v>2</v>
      </c>
      <c r="B22" s="16" t="s">
        <v>384</v>
      </c>
      <c r="C22" s="16">
        <v>7.6499999999999986</v>
      </c>
      <c r="D22" s="16">
        <f>J22/C22/12</f>
        <v>13671.023965141614</v>
      </c>
      <c r="E22" s="16">
        <f>D22-G22</f>
        <v>1242.82036046742</v>
      </c>
      <c r="F22" s="16"/>
      <c r="G22" s="16">
        <f>J22/1.1/C22/12</f>
        <v>12428.203604674194</v>
      </c>
      <c r="H22" s="16">
        <v>25</v>
      </c>
      <c r="I22" s="16"/>
      <c r="J22" s="54">
        <f>1255000</f>
        <v>1255000</v>
      </c>
      <c r="K22">
        <f>J22/C22/12</f>
        <v>13671.023965141614</v>
      </c>
    </row>
    <row r="23" spans="1:11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1">
      <c r="A24" s="186" t="s">
        <v>136</v>
      </c>
      <c r="B24" s="186"/>
      <c r="C24" s="15" t="s">
        <v>34</v>
      </c>
      <c r="D24" s="16"/>
      <c r="E24" s="15" t="s">
        <v>34</v>
      </c>
      <c r="F24" s="15" t="s">
        <v>34</v>
      </c>
      <c r="G24" s="15" t="s">
        <v>34</v>
      </c>
      <c r="H24" s="15" t="s">
        <v>34</v>
      </c>
      <c r="I24" s="15" t="s">
        <v>34</v>
      </c>
      <c r="J24" s="54">
        <f>J21+J22</f>
        <v>3520300</v>
      </c>
    </row>
    <row r="25" spans="1:11">
      <c r="A25" s="3"/>
    </row>
  </sheetData>
  <mergeCells count="14">
    <mergeCell ref="A24:B24"/>
    <mergeCell ref="A1:J1"/>
    <mergeCell ref="A3:J3"/>
    <mergeCell ref="A4:J4"/>
    <mergeCell ref="A6:J6"/>
    <mergeCell ref="A8:J8"/>
    <mergeCell ref="A7:J7"/>
    <mergeCell ref="A13:A19"/>
    <mergeCell ref="D13:G15"/>
    <mergeCell ref="I13:I19"/>
    <mergeCell ref="D16:D19"/>
    <mergeCell ref="E16:G16"/>
    <mergeCell ref="E17:E19"/>
    <mergeCell ref="A11:J11"/>
  </mergeCells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"/>
  <sheetViews>
    <sheetView zoomScaleNormal="100" workbookViewId="0">
      <selection activeCell="F5" sqref="F5"/>
    </sheetView>
  </sheetViews>
  <sheetFormatPr defaultRowHeight="15"/>
  <cols>
    <col min="2" max="2" width="16" customWidth="1"/>
    <col min="3" max="3" width="16.7109375" customWidth="1"/>
    <col min="4" max="4" width="14.5703125" customWidth="1"/>
    <col min="5" max="5" width="12.7109375" customWidth="1"/>
    <col min="6" max="6" width="13.5703125" customWidth="1"/>
  </cols>
  <sheetData>
    <row r="1" spans="1:6">
      <c r="A1" s="190" t="s">
        <v>137</v>
      </c>
      <c r="B1" s="190"/>
      <c r="C1" s="190"/>
      <c r="D1" s="190"/>
      <c r="E1" s="190"/>
      <c r="F1" s="190"/>
    </row>
    <row r="2" spans="1:6">
      <c r="A2" s="3"/>
    </row>
    <row r="3" spans="1:6" ht="51">
      <c r="A3" s="13" t="s">
        <v>116</v>
      </c>
      <c r="B3" s="13" t="s">
        <v>138</v>
      </c>
      <c r="C3" s="13" t="s">
        <v>139</v>
      </c>
      <c r="D3" s="13" t="s">
        <v>140</v>
      </c>
      <c r="E3" s="13" t="s">
        <v>141</v>
      </c>
      <c r="F3" s="13" t="s">
        <v>142</v>
      </c>
    </row>
    <row r="4" spans="1:6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</row>
    <row r="5" spans="1:6" ht="25.5">
      <c r="A5" s="16"/>
      <c r="B5" s="16" t="s">
        <v>416</v>
      </c>
      <c r="C5" s="16"/>
      <c r="D5" s="16"/>
      <c r="E5" s="16"/>
      <c r="F5" s="82">
        <v>1000</v>
      </c>
    </row>
    <row r="6" spans="1:6">
      <c r="A6" s="16"/>
      <c r="B6" s="16"/>
      <c r="C6" s="16"/>
      <c r="D6" s="16"/>
      <c r="E6" s="16"/>
      <c r="F6" s="82"/>
    </row>
    <row r="7" spans="1:6">
      <c r="A7" s="16"/>
      <c r="B7" s="13" t="s">
        <v>136</v>
      </c>
      <c r="C7" s="13" t="s">
        <v>34</v>
      </c>
      <c r="D7" s="13" t="s">
        <v>34</v>
      </c>
      <c r="E7" s="13" t="s">
        <v>34</v>
      </c>
      <c r="F7" s="82">
        <f>SUM(F5:F6)</f>
        <v>1000</v>
      </c>
    </row>
    <row r="9" spans="1:6">
      <c r="A9" s="1" t="s">
        <v>143</v>
      </c>
    </row>
    <row r="10" spans="1:6" ht="15.75" thickBot="1">
      <c r="A10" s="3"/>
    </row>
    <row r="11" spans="1:6" ht="20.25" customHeight="1">
      <c r="A11" s="157" t="s">
        <v>116</v>
      </c>
      <c r="B11" s="157" t="s">
        <v>138</v>
      </c>
      <c r="C11" s="157" t="s">
        <v>144</v>
      </c>
      <c r="D11" s="157" t="s">
        <v>145</v>
      </c>
      <c r="E11" s="157" t="s">
        <v>146</v>
      </c>
      <c r="F11" s="5" t="s">
        <v>147</v>
      </c>
    </row>
    <row r="12" spans="1:6">
      <c r="A12" s="158"/>
      <c r="B12" s="158"/>
      <c r="C12" s="158"/>
      <c r="D12" s="158"/>
      <c r="E12" s="158"/>
      <c r="F12" s="6" t="s">
        <v>128</v>
      </c>
    </row>
    <row r="13" spans="1:6">
      <c r="A13" s="158"/>
      <c r="B13" s="158"/>
      <c r="C13" s="158"/>
      <c r="D13" s="158"/>
      <c r="E13" s="158"/>
      <c r="F13" s="6" t="s">
        <v>148</v>
      </c>
    </row>
    <row r="14" spans="1:6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</row>
    <row r="15" spans="1:6">
      <c r="A15" s="16"/>
      <c r="B15" s="16"/>
      <c r="C15" s="16"/>
      <c r="D15" s="16"/>
      <c r="E15" s="16"/>
      <c r="F15" s="16"/>
    </row>
    <row r="16" spans="1:6">
      <c r="A16" s="16"/>
      <c r="B16" s="16"/>
      <c r="C16" s="16"/>
      <c r="D16" s="16"/>
      <c r="E16" s="16"/>
      <c r="F16" s="16"/>
    </row>
    <row r="17" spans="1:6">
      <c r="A17" s="16"/>
      <c r="B17" s="13" t="s">
        <v>136</v>
      </c>
      <c r="C17" s="13" t="s">
        <v>34</v>
      </c>
      <c r="D17" s="13" t="s">
        <v>34</v>
      </c>
      <c r="E17" s="13" t="s">
        <v>34</v>
      </c>
      <c r="F17" s="16"/>
    </row>
  </sheetData>
  <mergeCells count="6">
    <mergeCell ref="A1:F1"/>
    <mergeCell ref="A11:A13"/>
    <mergeCell ref="B11:B13"/>
    <mergeCell ref="C11:C13"/>
    <mergeCell ref="D11:D13"/>
    <mergeCell ref="E11:E1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19"/>
  <sheetViews>
    <sheetView workbookViewId="0">
      <selection activeCell="G15" sqref="G15"/>
    </sheetView>
  </sheetViews>
  <sheetFormatPr defaultRowHeight="15"/>
  <cols>
    <col min="2" max="2" width="45.42578125" customWidth="1"/>
    <col min="3" max="3" width="20.7109375" customWidth="1"/>
    <col min="4" max="4" width="24.140625" customWidth="1"/>
  </cols>
  <sheetData>
    <row r="1" spans="1:4" ht="41.25" customHeight="1" thickBot="1">
      <c r="A1" s="193" t="s">
        <v>175</v>
      </c>
      <c r="B1" s="193"/>
      <c r="C1" s="193"/>
      <c r="D1" s="193"/>
    </row>
    <row r="2" spans="1:4">
      <c r="A2" s="157" t="s">
        <v>116</v>
      </c>
      <c r="B2" s="157" t="s">
        <v>149</v>
      </c>
      <c r="C2" s="5" t="s">
        <v>150</v>
      </c>
      <c r="D2" s="5" t="s">
        <v>154</v>
      </c>
    </row>
    <row r="3" spans="1:4">
      <c r="A3" s="158"/>
      <c r="B3" s="158"/>
      <c r="C3" s="6" t="s">
        <v>151</v>
      </c>
      <c r="D3" s="6" t="s">
        <v>155</v>
      </c>
    </row>
    <row r="4" spans="1:4">
      <c r="A4" s="158"/>
      <c r="B4" s="158"/>
      <c r="C4" s="6" t="s">
        <v>152</v>
      </c>
      <c r="D4" s="6" t="s">
        <v>156</v>
      </c>
    </row>
    <row r="5" spans="1:4" ht="15.75" thickBot="1">
      <c r="A5" s="192"/>
      <c r="B5" s="192"/>
      <c r="C5" s="9" t="s">
        <v>153</v>
      </c>
      <c r="D5" s="8"/>
    </row>
    <row r="6" spans="1:4">
      <c r="A6" s="12">
        <v>1</v>
      </c>
      <c r="B6" s="6">
        <v>2</v>
      </c>
      <c r="C6" s="6">
        <v>3</v>
      </c>
      <c r="D6" s="6">
        <v>4</v>
      </c>
    </row>
    <row r="7" spans="1:4" ht="25.5">
      <c r="A7" s="13">
        <v>1</v>
      </c>
      <c r="B7" s="15" t="s">
        <v>157</v>
      </c>
      <c r="C7" s="13" t="s">
        <v>34</v>
      </c>
      <c r="D7" s="16"/>
    </row>
    <row r="8" spans="1:4">
      <c r="A8" s="13" t="s">
        <v>158</v>
      </c>
      <c r="B8" s="15" t="s">
        <v>159</v>
      </c>
      <c r="C8" s="16">
        <f>'прилож 2'!J24</f>
        <v>3520300</v>
      </c>
      <c r="D8" s="16">
        <f>C8*0.22-211830.6</f>
        <v>562635.4</v>
      </c>
    </row>
    <row r="9" spans="1:4">
      <c r="A9" s="13" t="s">
        <v>160</v>
      </c>
      <c r="B9" s="15" t="s">
        <v>161</v>
      </c>
      <c r="C9" s="16"/>
      <c r="D9" s="16"/>
    </row>
    <row r="10" spans="1:4" ht="38.25">
      <c r="A10" s="13" t="s">
        <v>162</v>
      </c>
      <c r="B10" s="15" t="s">
        <v>163</v>
      </c>
      <c r="C10" s="16"/>
      <c r="D10" s="16"/>
    </row>
    <row r="11" spans="1:4" ht="25.5">
      <c r="A11" s="13">
        <v>2</v>
      </c>
      <c r="B11" s="15" t="s">
        <v>164</v>
      </c>
      <c r="C11" s="13" t="s">
        <v>34</v>
      </c>
      <c r="D11" s="16"/>
    </row>
    <row r="12" spans="1:4" ht="38.25">
      <c r="A12" s="13" t="s">
        <v>165</v>
      </c>
      <c r="B12" s="15" t="s">
        <v>166</v>
      </c>
      <c r="C12" s="16">
        <f>C8</f>
        <v>3520300</v>
      </c>
      <c r="D12" s="16">
        <f>C12*2.9/100</f>
        <v>102088.7</v>
      </c>
    </row>
    <row r="13" spans="1:4" ht="25.5">
      <c r="A13" s="13" t="s">
        <v>167</v>
      </c>
      <c r="B13" s="15" t="s">
        <v>168</v>
      </c>
      <c r="C13" s="16"/>
      <c r="D13" s="16"/>
    </row>
    <row r="14" spans="1:4" ht="38.25">
      <c r="A14" s="13" t="s">
        <v>169</v>
      </c>
      <c r="B14" s="15" t="s">
        <v>170</v>
      </c>
      <c r="C14" s="16">
        <f>C8</f>
        <v>3520300</v>
      </c>
      <c r="D14" s="16">
        <f>C14*0.2/100</f>
        <v>7040.6</v>
      </c>
    </row>
    <row r="15" spans="1:4" ht="60">
      <c r="A15" s="13" t="s">
        <v>171</v>
      </c>
      <c r="B15" s="22" t="s">
        <v>172</v>
      </c>
      <c r="C15" s="16"/>
      <c r="D15" s="16"/>
    </row>
    <row r="16" spans="1:4" ht="60">
      <c r="A16" s="13" t="s">
        <v>173</v>
      </c>
      <c r="B16" s="22" t="s">
        <v>172</v>
      </c>
      <c r="C16" s="16"/>
      <c r="D16" s="16"/>
    </row>
    <row r="17" spans="1:4" ht="38.25">
      <c r="A17" s="13">
        <v>3</v>
      </c>
      <c r="B17" s="15" t="s">
        <v>174</v>
      </c>
      <c r="C17" s="16">
        <f>C8</f>
        <v>3520300</v>
      </c>
      <c r="D17" s="16">
        <f>C17*0.051</f>
        <v>179535.3</v>
      </c>
    </row>
    <row r="18" spans="1:4">
      <c r="A18" s="16"/>
      <c r="B18" s="23" t="s">
        <v>136</v>
      </c>
      <c r="C18" s="13" t="s">
        <v>34</v>
      </c>
      <c r="D18" s="54">
        <f>D8+D12+D14+D17</f>
        <v>851300</v>
      </c>
    </row>
    <row r="19" spans="1:4" ht="72" customHeight="1">
      <c r="A19" s="194" t="s">
        <v>278</v>
      </c>
      <c r="B19" s="194"/>
      <c r="C19" s="194"/>
      <c r="D19" s="194"/>
    </row>
  </sheetData>
  <mergeCells count="4">
    <mergeCell ref="A2:A5"/>
    <mergeCell ref="B2:B5"/>
    <mergeCell ref="A1:D1"/>
    <mergeCell ref="A19:D19"/>
  </mergeCells>
  <hyperlinks>
    <hyperlink ref="B15" location="sub_3333" display="sub_3333"/>
    <hyperlink ref="B16" location="sub_3333" display="sub_3333"/>
    <hyperlink ref="A19" r:id="rId1" display="http://internet.garant.ru/document?id=12043845&amp;sub=0"/>
  </hyperlinks>
  <pageMargins left="0.7" right="0.7" top="0.75" bottom="0.75" header="0.3" footer="0.3"/>
  <pageSetup paperSize="9" scale="87" fitToHeight="0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71</vt:i4>
      </vt:variant>
    </vt:vector>
  </HeadingPairs>
  <TitlesOfParts>
    <vt:vector size="83" baseType="lpstr">
      <vt:lpstr>ЗАГОЛОВ</vt:lpstr>
      <vt:lpstr>СОДЕРЖАТ</vt:lpstr>
      <vt:lpstr>СОДЕРЖАТ ТАБ.</vt:lpstr>
      <vt:lpstr>разд 2</vt:lpstr>
      <vt:lpstr>разд 2.1</vt:lpstr>
      <vt:lpstr>разд 3</vt:lpstr>
      <vt:lpstr>прилож 2</vt:lpstr>
      <vt:lpstr>1.1-1.3</vt:lpstr>
      <vt:lpstr>1.4</vt:lpstr>
      <vt:lpstr>2,3,4,5</vt:lpstr>
      <vt:lpstr>разд.6</vt:lpstr>
      <vt:lpstr>прилож.3</vt:lpstr>
      <vt:lpstr>'разд 2'!sub_100820</vt:lpstr>
      <vt:lpstr>'разд 2'!sub_100821</vt:lpstr>
      <vt:lpstr>'разд 2'!sub_100822</vt:lpstr>
      <vt:lpstr>'разд 2'!sub_100823</vt:lpstr>
      <vt:lpstr>'разд 2'!sub_100824</vt:lpstr>
      <vt:lpstr>'разд 2'!sub_100825</vt:lpstr>
      <vt:lpstr>'разд 2'!sub_100826</vt:lpstr>
      <vt:lpstr>'разд 2'!sub_100827</vt:lpstr>
      <vt:lpstr>'разд 2'!sub_100828</vt:lpstr>
      <vt:lpstr>'разд 2'!sub_100829</vt:lpstr>
      <vt:lpstr>'разд 2.1'!sub_10083</vt:lpstr>
      <vt:lpstr>'разд 2.1'!sub_100831</vt:lpstr>
      <vt:lpstr>'разд 2.1'!sub_100832</vt:lpstr>
      <vt:lpstr>'разд 2.1'!sub_100833</vt:lpstr>
      <vt:lpstr>'разд 2.1'!sub_100834</vt:lpstr>
      <vt:lpstr>'разд 3'!sub_100841</vt:lpstr>
      <vt:lpstr>'разд 3'!sub_100842</vt:lpstr>
      <vt:lpstr>'разд 3'!sub_100843</vt:lpstr>
      <vt:lpstr>'разд 3'!sub_100844</vt:lpstr>
      <vt:lpstr>'разд 3'!sub_10085</vt:lpstr>
      <vt:lpstr>'разд 3'!sub_100851</vt:lpstr>
      <vt:lpstr>'разд 3'!sub_100852</vt:lpstr>
      <vt:lpstr>'разд 3'!sub_100853</vt:lpstr>
      <vt:lpstr>прилож.3!sub_101383</vt:lpstr>
      <vt:lpstr>прилож.3!sub_101385</vt:lpstr>
      <vt:lpstr>'разд 2'!sub_108210</vt:lpstr>
      <vt:lpstr>'разд 2'!sub_108211</vt:lpstr>
      <vt:lpstr>'разд 2'!sub_108212</vt:lpstr>
      <vt:lpstr>'разд 2'!sub_108213</vt:lpstr>
      <vt:lpstr>'разд 2'!sub_108214</vt:lpstr>
      <vt:lpstr>'разд 2'!sub_108215</vt:lpstr>
      <vt:lpstr>'разд 2'!sub_108216</vt:lpstr>
      <vt:lpstr>'разд 2'!sub_108217</vt:lpstr>
      <vt:lpstr>'разд 2'!sub_108218</vt:lpstr>
      <vt:lpstr>'разд 2'!sub_108219</vt:lpstr>
      <vt:lpstr>'разд 2'!sub_108220</vt:lpstr>
      <vt:lpstr>'разд 2'!sub_108221</vt:lpstr>
      <vt:lpstr>'разд 2'!sub_108222</vt:lpstr>
      <vt:lpstr>'разд 2'!sub_108223</vt:lpstr>
      <vt:lpstr>'разд 2'!sub_108224</vt:lpstr>
      <vt:lpstr>прилож.3!sub_1102</vt:lpstr>
      <vt:lpstr>прилож.3!sub_1103</vt:lpstr>
      <vt:lpstr>прилож.3!sub_1104</vt:lpstr>
      <vt:lpstr>прилож.3!sub_1110</vt:lpstr>
      <vt:lpstr>'прилож 2'!sub_2100</vt:lpstr>
      <vt:lpstr>'прилож 2'!sub_2101</vt:lpstr>
      <vt:lpstr>'прилож 2'!sub_2102</vt:lpstr>
      <vt:lpstr>'1.1-1.3'!sub_2103</vt:lpstr>
      <vt:lpstr>'1.4'!sub_21041</vt:lpstr>
      <vt:lpstr>'1.4'!sub_210411</vt:lpstr>
      <vt:lpstr>'1.4'!sub_210412</vt:lpstr>
      <vt:lpstr>'1.4'!sub_210413</vt:lpstr>
      <vt:lpstr>'1.4'!sub_21042</vt:lpstr>
      <vt:lpstr>'1.4'!sub_210421</vt:lpstr>
      <vt:lpstr>'1.4'!sub_210422</vt:lpstr>
      <vt:lpstr>'1.4'!sub_210423</vt:lpstr>
      <vt:lpstr>'1.4'!sub_210424</vt:lpstr>
      <vt:lpstr>'1.4'!sub_210425</vt:lpstr>
      <vt:lpstr>'1.4'!sub_21043</vt:lpstr>
      <vt:lpstr>'2,3,4,5'!sub_2200</vt:lpstr>
      <vt:lpstr>'2,3,4,5'!sub_2300</vt:lpstr>
      <vt:lpstr>'2,3,4,5'!sub_2400</vt:lpstr>
      <vt:lpstr>'2,3,4,5'!sub_2500</vt:lpstr>
      <vt:lpstr>разд.6!sub_2600</vt:lpstr>
      <vt:lpstr>разд.6!sub_2601</vt:lpstr>
      <vt:lpstr>разд.6!sub_2602</vt:lpstr>
      <vt:lpstr>разд.6!sub_2604</vt:lpstr>
      <vt:lpstr>разд.6!sub_2605</vt:lpstr>
      <vt:lpstr>разд.6!sub_2606</vt:lpstr>
      <vt:lpstr>разд.6!sub_2607</vt:lpstr>
      <vt:lpstr>'1.4'!sub_3333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2019-08-01T05:10:44Z</cp:lastPrinted>
  <dcterms:created xsi:type="dcterms:W3CDTF">2017-01-12T14:00:28Z</dcterms:created>
  <dcterms:modified xsi:type="dcterms:W3CDTF">2020-01-16T10:45:56Z</dcterms:modified>
</cp:coreProperties>
</file>