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65"/>
  </bookViews>
  <sheets>
    <sheet name="166,5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" l="1"/>
  <c r="O24" i="1" s="1"/>
  <c r="N21" i="1"/>
  <c r="N24" i="1" s="1"/>
  <c r="M21" i="1"/>
  <c r="M24" i="1" s="1"/>
  <c r="L21" i="1"/>
  <c r="L24" i="1" s="1"/>
  <c r="K21" i="1"/>
  <c r="K24" i="1" s="1"/>
  <c r="J21" i="1"/>
  <c r="J24" i="1" s="1"/>
  <c r="I21" i="1"/>
  <c r="I24" i="1" s="1"/>
  <c r="H21" i="1"/>
  <c r="H24" i="1" s="1"/>
  <c r="G21" i="1"/>
  <c r="G24" i="1" s="1"/>
  <c r="F21" i="1"/>
  <c r="F24" i="1" s="1"/>
  <c r="E21" i="1"/>
  <c r="E24" i="1" s="1"/>
  <c r="D21" i="1"/>
  <c r="D24" i="1" s="1"/>
  <c r="O19" i="1"/>
  <c r="N19" i="1"/>
  <c r="M19" i="1"/>
  <c r="L19" i="1"/>
  <c r="K19" i="1"/>
  <c r="J19" i="1"/>
  <c r="I19" i="1"/>
  <c r="H19" i="1"/>
  <c r="G19" i="1"/>
  <c r="F19" i="1"/>
  <c r="E19" i="1"/>
  <c r="D19" i="1"/>
  <c r="O11" i="1"/>
  <c r="O25" i="1" s="1"/>
  <c r="N11" i="1"/>
  <c r="N25" i="1" s="1"/>
  <c r="M11" i="1"/>
  <c r="M25" i="1" s="1"/>
  <c r="L11" i="1"/>
  <c r="L25" i="1" s="1"/>
  <c r="K11" i="1"/>
  <c r="K25" i="1" s="1"/>
  <c r="J11" i="1"/>
  <c r="J25" i="1" s="1"/>
  <c r="I11" i="1"/>
  <c r="I25" i="1" s="1"/>
  <c r="H11" i="1"/>
  <c r="H25" i="1" s="1"/>
  <c r="G11" i="1"/>
  <c r="G25" i="1" s="1"/>
  <c r="F11" i="1"/>
  <c r="F25" i="1" s="1"/>
  <c r="E11" i="1"/>
  <c r="E25" i="1" s="1"/>
  <c r="D11" i="1"/>
  <c r="D25" i="1" s="1"/>
</calcChain>
</file>

<file path=xl/sharedStrings.xml><?xml version="1.0" encoding="utf-8"?>
<sst xmlns="http://schemas.openxmlformats.org/spreadsheetml/2006/main" count="49" uniqueCount="46">
  <si>
    <t>Завтрак</t>
  </si>
  <si>
    <t>Обед</t>
  </si>
  <si>
    <t>№ рец</t>
  </si>
  <si>
    <t>Наименование блюда</t>
  </si>
  <si>
    <t>Вес порции</t>
  </si>
  <si>
    <t>Пищевые вещества (г)</t>
  </si>
  <si>
    <t>Ккал.</t>
  </si>
  <si>
    <t>Витамины, мг</t>
  </si>
  <si>
    <t>Минеральные вещества (мг)</t>
  </si>
  <si>
    <t>Б</t>
  </si>
  <si>
    <t>Ж</t>
  </si>
  <si>
    <t>У</t>
  </si>
  <si>
    <t>А</t>
  </si>
  <si>
    <t>В1</t>
  </si>
  <si>
    <t>В2</t>
  </si>
  <si>
    <t>С</t>
  </si>
  <si>
    <t>Са</t>
  </si>
  <si>
    <t>Р</t>
  </si>
  <si>
    <t>Mg</t>
  </si>
  <si>
    <t>Fe</t>
  </si>
  <si>
    <t>Хлеб  ржаной, пшеничный</t>
  </si>
  <si>
    <t>20/20</t>
  </si>
  <si>
    <t>Итого:</t>
  </si>
  <si>
    <t>50/50</t>
  </si>
  <si>
    <t>Полдник</t>
  </si>
  <si>
    <t>Сок в ассортименте</t>
  </si>
  <si>
    <t>Всего:</t>
  </si>
  <si>
    <t xml:space="preserve">Стоимость питания итого в день:  </t>
  </si>
  <si>
    <t>166,50 рублей (сто шестьдесят шесть рублей 50 копеек)</t>
  </si>
  <si>
    <t xml:space="preserve">Примечание: </t>
  </si>
  <si>
    <t>Бутерброд со слив.маслом</t>
  </si>
  <si>
    <t>30/10</t>
  </si>
  <si>
    <t>358СБ 2013</t>
  </si>
  <si>
    <t xml:space="preserve">Каша пшенная молочная </t>
  </si>
  <si>
    <t>Чай с сахаром</t>
  </si>
  <si>
    <t>Огурец св. порционный</t>
  </si>
  <si>
    <t>Борщ из свежей капусты</t>
  </si>
  <si>
    <t xml:space="preserve">Рыба запеченая </t>
  </si>
  <si>
    <t>Картофельное пюре</t>
  </si>
  <si>
    <t>Апельсин</t>
  </si>
  <si>
    <t xml:space="preserve">Йогурт д/дет.питания (стаканчик) </t>
  </si>
  <si>
    <t>Зефир</t>
  </si>
  <si>
    <t>Утверждаю                                                                                                                           Директор МБОУ "Большеберезниковская СОШ" _________Кулагин И.А.</t>
  </si>
  <si>
    <t>При составлении данного меню использовался "Сборник рецептур блюд и кулинарных изделий для питания школьников"/Под ред. М.П.Могильного, 2007 год</t>
  </si>
  <si>
    <t xml:space="preserve">Меню для организации питания детей (с 11до 18 лет. Разработано для лагеря: "ОВД"для несовершеннолетних детей, стоящих на учете </t>
  </si>
  <si>
    <t>Старший повар________Кечуткина М.Б.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</si>
</sst>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2" fillId="2" borderId="12" xfId="0" applyNumberFormat="1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G33" sqref="G33"/>
    </sheetView>
  </sheetViews>
  <sheetFormatPr defaultRowHeight="15" x14ac:dyDescent="0.25"/>
  <cols>
    <col min="2" max="2" width="33.7109375" customWidth="1"/>
    <col min="4" max="4" width="12.42578125" customWidth="1"/>
    <col min="7" max="7" width="11.28515625" customWidth="1"/>
    <col min="10" max="10" width="10.28515625" customWidth="1"/>
  </cols>
  <sheetData>
    <row r="1" spans="1:15" ht="87" customHeight="1" thickBot="1" x14ac:dyDescent="0.3">
      <c r="A1" s="23" t="s">
        <v>42</v>
      </c>
      <c r="B1" s="24"/>
    </row>
    <row r="2" spans="1:15" ht="44.45" customHeight="1" thickBot="1" x14ac:dyDescent="0.3">
      <c r="A2" s="32" t="s">
        <v>2</v>
      </c>
      <c r="B2" s="32" t="s">
        <v>3</v>
      </c>
      <c r="C2" s="32" t="s">
        <v>4</v>
      </c>
      <c r="D2" s="34" t="s">
        <v>5</v>
      </c>
      <c r="E2" s="35"/>
      <c r="F2" s="35"/>
      <c r="G2" s="32" t="s">
        <v>6</v>
      </c>
      <c r="H2" s="41" t="s">
        <v>7</v>
      </c>
      <c r="I2" s="42"/>
      <c r="J2" s="42"/>
      <c r="K2" s="43"/>
      <c r="L2" s="41" t="s">
        <v>8</v>
      </c>
      <c r="M2" s="42"/>
      <c r="N2" s="42"/>
      <c r="O2" s="43"/>
    </row>
    <row r="3" spans="1:15" ht="15.75" thickBot="1" x14ac:dyDescent="0.3">
      <c r="A3" s="33"/>
      <c r="B3" s="33"/>
      <c r="C3" s="33"/>
      <c r="D3" s="1" t="s">
        <v>9</v>
      </c>
      <c r="E3" s="2" t="s">
        <v>10</v>
      </c>
      <c r="F3" s="3" t="s">
        <v>11</v>
      </c>
      <c r="G3" s="33"/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</row>
    <row r="4" spans="1:15" ht="15.75" thickBot="1" x14ac:dyDescent="0.3">
      <c r="A4" s="2">
        <v>1</v>
      </c>
      <c r="B4" s="2">
        <v>2</v>
      </c>
      <c r="C4" s="4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4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</row>
    <row r="5" spans="1:15" x14ac:dyDescent="0.25">
      <c r="A5" s="5"/>
      <c r="B5" s="44">
        <v>44349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6"/>
    </row>
    <row r="6" spans="1:15" x14ac:dyDescent="0.25">
      <c r="A6" s="6"/>
      <c r="B6" s="7" t="s">
        <v>0</v>
      </c>
      <c r="C6" s="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25">
      <c r="A7" s="6">
        <v>1</v>
      </c>
      <c r="B7" s="9" t="s">
        <v>30</v>
      </c>
      <c r="C7" s="10" t="s">
        <v>31</v>
      </c>
      <c r="D7" s="8">
        <v>2.6</v>
      </c>
      <c r="E7" s="8">
        <v>8.8000000000000007</v>
      </c>
      <c r="F7" s="8">
        <v>14.3</v>
      </c>
      <c r="G7" s="8">
        <v>147</v>
      </c>
      <c r="H7" s="8">
        <v>0.05</v>
      </c>
      <c r="I7" s="8">
        <v>0.04</v>
      </c>
      <c r="J7" s="8">
        <v>0.04</v>
      </c>
      <c r="K7" s="8">
        <v>0</v>
      </c>
      <c r="L7" s="8">
        <v>7.8</v>
      </c>
      <c r="M7" s="8">
        <v>27.4</v>
      </c>
      <c r="N7" s="8">
        <v>7.5</v>
      </c>
      <c r="O7" s="8">
        <v>0.02</v>
      </c>
    </row>
    <row r="8" spans="1:15" ht="30" x14ac:dyDescent="0.25">
      <c r="A8" s="20" t="s">
        <v>32</v>
      </c>
      <c r="B8" s="18" t="s">
        <v>33</v>
      </c>
      <c r="C8" s="6">
        <v>200</v>
      </c>
      <c r="D8" s="8">
        <v>8.82</v>
      </c>
      <c r="E8" s="8">
        <v>12.5</v>
      </c>
      <c r="F8" s="8">
        <v>43.31</v>
      </c>
      <c r="G8" s="8">
        <v>321.91000000000003</v>
      </c>
      <c r="H8" s="8">
        <v>79.8</v>
      </c>
      <c r="I8" s="8">
        <v>0.25</v>
      </c>
      <c r="J8" s="8">
        <v>0.19</v>
      </c>
      <c r="K8" s="8">
        <v>1.35</v>
      </c>
      <c r="L8" s="8">
        <v>142.59</v>
      </c>
      <c r="M8" s="8">
        <v>212.6</v>
      </c>
      <c r="N8" s="8">
        <v>56.24</v>
      </c>
      <c r="O8" s="8">
        <v>1.51</v>
      </c>
    </row>
    <row r="9" spans="1:15" x14ac:dyDescent="0.25">
      <c r="A9" s="15">
        <v>379</v>
      </c>
      <c r="B9" s="18" t="s">
        <v>34</v>
      </c>
      <c r="C9" s="16">
        <v>200</v>
      </c>
      <c r="D9" s="17">
        <v>3.58</v>
      </c>
      <c r="E9" s="17">
        <v>2.68</v>
      </c>
      <c r="F9" s="17">
        <v>28.34</v>
      </c>
      <c r="G9" s="17">
        <v>80</v>
      </c>
      <c r="H9" s="17">
        <v>0.01</v>
      </c>
      <c r="I9" s="17">
        <v>0.04</v>
      </c>
      <c r="J9" s="17">
        <v>0</v>
      </c>
      <c r="K9" s="17">
        <v>1.3</v>
      </c>
      <c r="L9" s="17">
        <v>122</v>
      </c>
      <c r="M9" s="17">
        <v>14</v>
      </c>
      <c r="N9" s="17">
        <v>90</v>
      </c>
      <c r="O9" s="8">
        <v>0.82</v>
      </c>
    </row>
    <row r="10" spans="1:15" x14ac:dyDescent="0.25">
      <c r="A10" s="15"/>
      <c r="B10" s="11" t="s">
        <v>20</v>
      </c>
      <c r="C10" s="6" t="s">
        <v>21</v>
      </c>
      <c r="D10" s="8">
        <v>2.4</v>
      </c>
      <c r="E10" s="8">
        <v>0.4</v>
      </c>
      <c r="F10" s="8">
        <v>12.6</v>
      </c>
      <c r="G10" s="8">
        <v>63.6</v>
      </c>
      <c r="H10" s="8">
        <v>0</v>
      </c>
      <c r="I10" s="8">
        <v>0.05</v>
      </c>
      <c r="J10" s="8">
        <v>0.04</v>
      </c>
      <c r="K10" s="8">
        <v>0</v>
      </c>
      <c r="L10" s="8">
        <v>41.5</v>
      </c>
      <c r="M10" s="8">
        <v>56</v>
      </c>
      <c r="N10" s="8">
        <v>10.5</v>
      </c>
      <c r="O10" s="8">
        <v>0.5</v>
      </c>
    </row>
    <row r="11" spans="1:15" x14ac:dyDescent="0.25">
      <c r="A11" s="15"/>
      <c r="B11" s="21" t="s">
        <v>22</v>
      </c>
      <c r="C11" s="6"/>
      <c r="D11" s="13">
        <f>SUM(D8:D10)</f>
        <v>14.8</v>
      </c>
      <c r="E11" s="13">
        <f t="shared" ref="E11:O11" si="0">SUM(E8:E10)</f>
        <v>15.58</v>
      </c>
      <c r="F11" s="13">
        <f t="shared" si="0"/>
        <v>84.25</v>
      </c>
      <c r="G11" s="13">
        <f t="shared" si="0"/>
        <v>465.51000000000005</v>
      </c>
      <c r="H11" s="13">
        <f t="shared" si="0"/>
        <v>79.81</v>
      </c>
      <c r="I11" s="13">
        <f t="shared" si="0"/>
        <v>0.33999999999999997</v>
      </c>
      <c r="J11" s="13">
        <f t="shared" si="0"/>
        <v>0.23</v>
      </c>
      <c r="K11" s="13">
        <f t="shared" si="0"/>
        <v>2.6500000000000004</v>
      </c>
      <c r="L11" s="13">
        <f t="shared" si="0"/>
        <v>306.09000000000003</v>
      </c>
      <c r="M11" s="13">
        <f t="shared" si="0"/>
        <v>282.60000000000002</v>
      </c>
      <c r="N11" s="13">
        <f t="shared" si="0"/>
        <v>156.74</v>
      </c>
      <c r="O11" s="13">
        <f t="shared" si="0"/>
        <v>2.83</v>
      </c>
    </row>
    <row r="12" spans="1:15" x14ac:dyDescent="0.25">
      <c r="A12" s="6"/>
      <c r="B12" s="22" t="s">
        <v>1</v>
      </c>
      <c r="C12" s="6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x14ac:dyDescent="0.25">
      <c r="A13" s="15">
        <v>74</v>
      </c>
      <c r="B13" s="9" t="s">
        <v>35</v>
      </c>
      <c r="C13" s="6">
        <v>60</v>
      </c>
      <c r="D13" s="8">
        <v>1.02</v>
      </c>
      <c r="E13" s="8">
        <v>2.76</v>
      </c>
      <c r="F13" s="8">
        <v>5.46</v>
      </c>
      <c r="G13" s="8">
        <v>51</v>
      </c>
      <c r="H13" s="8">
        <v>0</v>
      </c>
      <c r="I13" s="8">
        <v>0.02</v>
      </c>
      <c r="J13" s="8">
        <v>0</v>
      </c>
      <c r="K13" s="8">
        <v>17.5</v>
      </c>
      <c r="L13" s="8">
        <v>15.06</v>
      </c>
      <c r="M13" s="8">
        <v>27.67</v>
      </c>
      <c r="N13" s="8">
        <v>13.87</v>
      </c>
      <c r="O13" s="8">
        <v>0.95</v>
      </c>
    </row>
    <row r="14" spans="1:15" x14ac:dyDescent="0.25">
      <c r="A14" s="15">
        <v>82</v>
      </c>
      <c r="B14" s="11" t="s">
        <v>36</v>
      </c>
      <c r="C14" s="6">
        <v>250</v>
      </c>
      <c r="D14" s="8">
        <v>1.46</v>
      </c>
      <c r="E14" s="8">
        <v>3.92</v>
      </c>
      <c r="F14" s="8">
        <v>12.16</v>
      </c>
      <c r="G14" s="8">
        <v>99.8</v>
      </c>
      <c r="H14" s="8">
        <v>0.16</v>
      </c>
      <c r="I14" s="8">
        <v>0.05</v>
      </c>
      <c r="J14" s="8">
        <v>0.05</v>
      </c>
      <c r="K14" s="8">
        <v>19.87</v>
      </c>
      <c r="L14" s="8">
        <v>39.43</v>
      </c>
      <c r="M14" s="8">
        <v>21.63</v>
      </c>
      <c r="N14" s="8">
        <v>43.87</v>
      </c>
      <c r="O14" s="8">
        <v>26.62</v>
      </c>
    </row>
    <row r="15" spans="1:15" x14ac:dyDescent="0.25">
      <c r="A15" s="15">
        <v>234</v>
      </c>
      <c r="B15" s="9" t="s">
        <v>37</v>
      </c>
      <c r="C15" s="6">
        <v>100</v>
      </c>
      <c r="D15" s="8">
        <v>9.1999999999999993</v>
      </c>
      <c r="E15" s="8">
        <v>4.9000000000000004</v>
      </c>
      <c r="F15" s="8">
        <v>1.3</v>
      </c>
      <c r="G15" s="8">
        <v>202</v>
      </c>
      <c r="H15" s="8">
        <v>0.03</v>
      </c>
      <c r="I15" s="8">
        <v>0.19</v>
      </c>
      <c r="J15" s="8">
        <v>7.0000000000000007E-2</v>
      </c>
      <c r="K15" s="8">
        <v>2.2000000000000002</v>
      </c>
      <c r="L15" s="8">
        <v>40</v>
      </c>
      <c r="M15" s="8">
        <v>170.1</v>
      </c>
      <c r="N15" s="8">
        <v>63.04</v>
      </c>
      <c r="O15" s="8">
        <v>1.66</v>
      </c>
    </row>
    <row r="16" spans="1:15" x14ac:dyDescent="0.25">
      <c r="A16" s="15">
        <v>304</v>
      </c>
      <c r="B16" s="11" t="s">
        <v>38</v>
      </c>
      <c r="C16" s="6">
        <v>200</v>
      </c>
      <c r="D16" s="8">
        <v>3.8</v>
      </c>
      <c r="E16" s="8">
        <v>6.11</v>
      </c>
      <c r="F16" s="8">
        <v>41.4</v>
      </c>
      <c r="G16" s="8">
        <v>140</v>
      </c>
      <c r="H16" s="8">
        <v>20</v>
      </c>
      <c r="I16" s="8">
        <v>0.03</v>
      </c>
      <c r="J16" s="8">
        <v>0.06</v>
      </c>
      <c r="K16" s="8">
        <v>2.1</v>
      </c>
      <c r="L16" s="8">
        <v>26.1</v>
      </c>
      <c r="M16" s="8">
        <v>80.400000000000006</v>
      </c>
      <c r="N16" s="8">
        <v>33</v>
      </c>
      <c r="O16" s="8">
        <v>0.55000000000000004</v>
      </c>
    </row>
    <row r="17" spans="1:15" x14ac:dyDescent="0.25">
      <c r="A17" s="6"/>
      <c r="B17" s="9" t="s">
        <v>25</v>
      </c>
      <c r="C17" s="6">
        <v>200</v>
      </c>
      <c r="D17" s="8">
        <v>0.1</v>
      </c>
      <c r="E17" s="8">
        <v>0</v>
      </c>
      <c r="F17" s="8">
        <v>15</v>
      </c>
      <c r="G17" s="8">
        <v>116</v>
      </c>
      <c r="H17" s="8">
        <v>0</v>
      </c>
      <c r="I17" s="8">
        <v>0</v>
      </c>
      <c r="J17" s="8">
        <v>0.01</v>
      </c>
      <c r="K17" s="8">
        <v>0.1</v>
      </c>
      <c r="L17" s="8">
        <v>5.25</v>
      </c>
      <c r="M17" s="8">
        <v>8.24</v>
      </c>
      <c r="N17" s="8">
        <v>4.4000000000000004</v>
      </c>
      <c r="O17" s="8">
        <v>0.82</v>
      </c>
    </row>
    <row r="18" spans="1:15" x14ac:dyDescent="0.25">
      <c r="A18" s="15"/>
      <c r="B18" s="11" t="s">
        <v>20</v>
      </c>
      <c r="C18" s="6" t="s">
        <v>23</v>
      </c>
      <c r="D18" s="8">
        <v>3.7</v>
      </c>
      <c r="E18" s="8">
        <v>0.6</v>
      </c>
      <c r="F18" s="8">
        <v>20.6</v>
      </c>
      <c r="G18" s="8">
        <v>102.6</v>
      </c>
      <c r="H18" s="8">
        <v>0</v>
      </c>
      <c r="I18" s="8">
        <v>0.06</v>
      </c>
      <c r="J18" s="8">
        <v>0.05</v>
      </c>
      <c r="K18" s="8">
        <v>0</v>
      </c>
      <c r="L18" s="8">
        <v>52.61</v>
      </c>
      <c r="M18" s="8">
        <v>101.5</v>
      </c>
      <c r="N18" s="8">
        <v>27.5</v>
      </c>
      <c r="O18" s="8">
        <v>0.75</v>
      </c>
    </row>
    <row r="19" spans="1:15" x14ac:dyDescent="0.25">
      <c r="A19" s="15"/>
      <c r="B19" s="12" t="s">
        <v>22</v>
      </c>
      <c r="C19" s="6"/>
      <c r="D19" s="13">
        <f>SUM(D14:D18)</f>
        <v>18.260000000000002</v>
      </c>
      <c r="E19" s="13">
        <f t="shared" ref="E19:O19" si="1">SUM(E14:E18)</f>
        <v>15.53</v>
      </c>
      <c r="F19" s="13">
        <f t="shared" si="1"/>
        <v>90.460000000000008</v>
      </c>
      <c r="G19" s="13">
        <f t="shared" si="1"/>
        <v>660.4</v>
      </c>
      <c r="H19" s="13">
        <f t="shared" si="1"/>
        <v>20.190000000000001</v>
      </c>
      <c r="I19" s="13">
        <f t="shared" si="1"/>
        <v>0.33</v>
      </c>
      <c r="J19" s="13">
        <f t="shared" si="1"/>
        <v>0.24</v>
      </c>
      <c r="K19" s="13">
        <f t="shared" si="1"/>
        <v>24.270000000000003</v>
      </c>
      <c r="L19" s="13">
        <f t="shared" si="1"/>
        <v>163.38999999999999</v>
      </c>
      <c r="M19" s="13">
        <f t="shared" si="1"/>
        <v>381.87</v>
      </c>
      <c r="N19" s="13">
        <f t="shared" si="1"/>
        <v>171.81</v>
      </c>
      <c r="O19" s="13">
        <f t="shared" si="1"/>
        <v>30.400000000000002</v>
      </c>
    </row>
    <row r="20" spans="1:15" x14ac:dyDescent="0.25">
      <c r="A20" s="15"/>
      <c r="B20" s="7" t="s">
        <v>24</v>
      </c>
      <c r="C20" s="6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x14ac:dyDescent="0.25">
      <c r="A21" s="15"/>
      <c r="B21" s="6" t="s">
        <v>39</v>
      </c>
      <c r="C21" s="6">
        <v>150</v>
      </c>
      <c r="D21" s="8">
        <f>120*0.9/100</f>
        <v>1.08</v>
      </c>
      <c r="E21" s="8">
        <f>0.2*120/100</f>
        <v>0.24</v>
      </c>
      <c r="F21" s="8">
        <f>8.1*120/100</f>
        <v>9.7200000000000006</v>
      </c>
      <c r="G21" s="8">
        <f>120*43/100</f>
        <v>51.6</v>
      </c>
      <c r="H21" s="8">
        <f>0.008*120/100</f>
        <v>9.5999999999999992E-3</v>
      </c>
      <c r="I21" s="8">
        <f>0.04*120/100</f>
        <v>4.8000000000000001E-2</v>
      </c>
      <c r="J21" s="8">
        <f>0.03*120/100</f>
        <v>3.5999999999999997E-2</v>
      </c>
      <c r="K21" s="8">
        <f>60*120/100</f>
        <v>72</v>
      </c>
      <c r="L21" s="8">
        <f>34*120/100</f>
        <v>40.799999999999997</v>
      </c>
      <c r="M21" s="8">
        <f>23*120/100</f>
        <v>27.6</v>
      </c>
      <c r="N21" s="8">
        <f>13*120/100</f>
        <v>15.6</v>
      </c>
      <c r="O21" s="8">
        <f>0.3*120/100</f>
        <v>0.36</v>
      </c>
    </row>
    <row r="22" spans="1:15" x14ac:dyDescent="0.25">
      <c r="A22" s="15"/>
      <c r="B22" s="6" t="s">
        <v>40</v>
      </c>
      <c r="C22" s="14">
        <v>200</v>
      </c>
      <c r="D22" s="8">
        <v>5.6</v>
      </c>
      <c r="E22" s="8">
        <v>5.6</v>
      </c>
      <c r="F22" s="8">
        <v>9.4</v>
      </c>
      <c r="G22" s="8">
        <v>110.4</v>
      </c>
      <c r="H22" s="8">
        <v>0.01</v>
      </c>
      <c r="I22" s="8">
        <v>0.03</v>
      </c>
      <c r="J22" s="8">
        <v>0.15</v>
      </c>
      <c r="K22" s="8">
        <v>0.5</v>
      </c>
      <c r="L22" s="8">
        <v>112</v>
      </c>
      <c r="M22" s="8">
        <v>86</v>
      </c>
      <c r="N22" s="8">
        <v>13</v>
      </c>
      <c r="O22" s="8">
        <v>0.1</v>
      </c>
    </row>
    <row r="23" spans="1:15" x14ac:dyDescent="0.25">
      <c r="A23" s="6"/>
      <c r="B23" s="6" t="s">
        <v>41</v>
      </c>
      <c r="C23" s="14">
        <v>0.04</v>
      </c>
      <c r="D23" s="8">
        <v>0.3</v>
      </c>
      <c r="E23" s="8">
        <v>0</v>
      </c>
      <c r="F23" s="8">
        <v>31.9</v>
      </c>
      <c r="G23" s="8">
        <v>130.4</v>
      </c>
      <c r="H23" s="8">
        <v>0</v>
      </c>
      <c r="I23" s="8">
        <v>0</v>
      </c>
      <c r="J23" s="8">
        <v>0.02</v>
      </c>
      <c r="K23" s="8">
        <v>0</v>
      </c>
      <c r="L23" s="8">
        <v>25</v>
      </c>
      <c r="M23" s="8">
        <v>12</v>
      </c>
      <c r="N23" s="8">
        <v>6</v>
      </c>
      <c r="O23" s="8">
        <v>1.4</v>
      </c>
    </row>
    <row r="24" spans="1:15" x14ac:dyDescent="0.25">
      <c r="A24" s="15"/>
      <c r="B24" s="12" t="s">
        <v>22</v>
      </c>
      <c r="C24" s="7"/>
      <c r="D24" s="13">
        <f t="shared" ref="D24:O24" si="2">SUM(D21:D23)</f>
        <v>6.9799999999999995</v>
      </c>
      <c r="E24" s="13">
        <f t="shared" si="2"/>
        <v>5.84</v>
      </c>
      <c r="F24" s="13">
        <f t="shared" si="2"/>
        <v>51.019999999999996</v>
      </c>
      <c r="G24" s="13">
        <f t="shared" si="2"/>
        <v>292.39999999999998</v>
      </c>
      <c r="H24" s="13">
        <f t="shared" si="2"/>
        <v>1.9599999999999999E-2</v>
      </c>
      <c r="I24" s="13">
        <f t="shared" si="2"/>
        <v>7.8E-2</v>
      </c>
      <c r="J24" s="13">
        <f t="shared" si="2"/>
        <v>0.20599999999999999</v>
      </c>
      <c r="K24" s="13">
        <f t="shared" si="2"/>
        <v>72.5</v>
      </c>
      <c r="L24" s="13">
        <f t="shared" si="2"/>
        <v>177.8</v>
      </c>
      <c r="M24" s="13">
        <f t="shared" si="2"/>
        <v>125.6</v>
      </c>
      <c r="N24" s="13">
        <f t="shared" si="2"/>
        <v>34.6</v>
      </c>
      <c r="O24" s="13">
        <f t="shared" si="2"/>
        <v>1.8599999999999999</v>
      </c>
    </row>
    <row r="25" spans="1:15" ht="20.25" x14ac:dyDescent="0.25">
      <c r="A25" s="15"/>
      <c r="B25" s="19" t="s">
        <v>26</v>
      </c>
      <c r="C25" s="6"/>
      <c r="D25" s="13">
        <f>D11+D19+D24</f>
        <v>40.04</v>
      </c>
      <c r="E25" s="13">
        <f t="shared" ref="E25:O25" si="3">E11+E19+E24</f>
        <v>36.950000000000003</v>
      </c>
      <c r="F25" s="13">
        <f t="shared" si="3"/>
        <v>225.73000000000002</v>
      </c>
      <c r="G25" s="13">
        <f t="shared" si="3"/>
        <v>1418.31</v>
      </c>
      <c r="H25" s="13">
        <f t="shared" si="3"/>
        <v>100.0196</v>
      </c>
      <c r="I25" s="13">
        <f t="shared" si="3"/>
        <v>0.74799999999999989</v>
      </c>
      <c r="J25" s="13">
        <f t="shared" si="3"/>
        <v>0.67599999999999993</v>
      </c>
      <c r="K25" s="13">
        <f t="shared" si="3"/>
        <v>99.42</v>
      </c>
      <c r="L25" s="13">
        <f t="shared" si="3"/>
        <v>647.28</v>
      </c>
      <c r="M25" s="13">
        <f t="shared" si="3"/>
        <v>790.07</v>
      </c>
      <c r="N25" s="13">
        <f t="shared" si="3"/>
        <v>363.15000000000003</v>
      </c>
      <c r="O25" s="13">
        <f t="shared" si="3"/>
        <v>35.090000000000003</v>
      </c>
    </row>
    <row r="26" spans="1:15" ht="40.9" customHeight="1" x14ac:dyDescent="0.25">
      <c r="A26" s="36" t="s">
        <v>27</v>
      </c>
      <c r="B26" s="37"/>
      <c r="C26" s="38" t="s">
        <v>28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"/>
    </row>
    <row r="27" spans="1:15" ht="29.45" customHeight="1" x14ac:dyDescent="0.25">
      <c r="A27" s="27" t="s">
        <v>29</v>
      </c>
      <c r="B27" s="28"/>
      <c r="C27" s="29" t="s">
        <v>44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x14ac:dyDescent="0.25">
      <c r="A28" s="25" t="s">
        <v>43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x14ac:dyDescent="0.25">
      <c r="A29" s="26" t="s">
        <v>45</v>
      </c>
      <c r="B29" s="26"/>
      <c r="C29" s="26"/>
    </row>
    <row r="30" spans="1:15" x14ac:dyDescent="0.25">
      <c r="A30" s="26"/>
      <c r="B30" s="26"/>
      <c r="C30" s="26"/>
    </row>
    <row r="31" spans="1:15" x14ac:dyDescent="0.25">
      <c r="A31" s="26"/>
      <c r="B31" s="26"/>
      <c r="C31" s="26"/>
    </row>
  </sheetData>
  <mergeCells count="15">
    <mergeCell ref="A1:B1"/>
    <mergeCell ref="A28:O28"/>
    <mergeCell ref="A29:C31"/>
    <mergeCell ref="A27:B27"/>
    <mergeCell ref="C27:O27"/>
    <mergeCell ref="A2:A3"/>
    <mergeCell ref="B2:B3"/>
    <mergeCell ref="C2:C3"/>
    <mergeCell ref="D2:F2"/>
    <mergeCell ref="G2:G3"/>
    <mergeCell ref="A26:B26"/>
    <mergeCell ref="C26:O26"/>
    <mergeCell ref="H2:K2"/>
    <mergeCell ref="L2:O2"/>
    <mergeCell ref="B5:O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166,50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2021-06-09T15:31:26Z</dcterms:modified>
</cp:coreProperties>
</file>